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 activeTab="4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calcPr calcId="124519"/>
</workbook>
</file>

<file path=xl/calcChain.xml><?xml version="1.0" encoding="utf-8"?>
<calcChain xmlns="http://schemas.openxmlformats.org/spreadsheetml/2006/main">
  <c r="Q14" i="19"/>
  <c r="Q12"/>
  <c r="Q11"/>
  <c r="Q10"/>
  <c r="Q9"/>
  <c r="Q8"/>
  <c r="B12"/>
  <c r="B11"/>
  <c r="B10"/>
  <c r="B9"/>
  <c r="B8"/>
  <c r="F12"/>
  <c r="F11"/>
  <c r="F10"/>
  <c r="F9"/>
  <c r="F8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 l="1"/>
  <c r="Q5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V10" i="19"/>
  <c r="F8" i="16" s="1"/>
  <c r="G8" s="1"/>
  <c r="V12" i="19"/>
  <c r="F10" i="16" s="1"/>
  <c r="G10" s="1"/>
  <c r="I10" s="1"/>
  <c r="V9" i="19"/>
  <c r="F7" i="16" s="1"/>
  <c r="G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7" l="1"/>
  <c r="K7" s="1"/>
  <c r="K6"/>
  <c r="Q6" s="1"/>
  <c r="I8"/>
  <c r="K8" s="1"/>
  <c r="Q7" l="1"/>
  <c r="L7"/>
  <c r="M7" s="1"/>
  <c r="Q8"/>
  <c r="L8"/>
  <c r="M8" s="1"/>
  <c r="I29"/>
  <c r="L6"/>
  <c r="M6" s="1"/>
  <c r="K10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V6" s="1"/>
  <c r="W6" s="1"/>
  <c r="U27"/>
  <c r="V27" s="1"/>
  <c r="W27" s="1"/>
  <c r="U5"/>
  <c r="U25"/>
  <c r="V25" s="1"/>
  <c r="W25" s="1"/>
  <c r="U15"/>
  <c r="V15" s="1"/>
  <c r="W15" s="1"/>
  <c r="U7"/>
  <c r="V7" s="1"/>
  <c r="U18"/>
  <c r="V18" s="1"/>
  <c r="W18" s="1"/>
  <c r="U24"/>
  <c r="V24" s="1"/>
  <c r="W24" s="1"/>
  <c r="U11"/>
  <c r="V11" s="1"/>
  <c r="W11" s="1"/>
  <c r="U8"/>
  <c r="V8" s="1"/>
  <c r="U9"/>
  <c r="V9" s="1"/>
  <c r="W9" s="1"/>
  <c r="U16"/>
  <c r="V16" s="1"/>
  <c r="W16" s="1"/>
  <c r="U12"/>
  <c r="V12" s="1"/>
  <c r="W12" s="1"/>
  <c r="U10"/>
  <c r="V10" s="1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10" l="1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<sst xmlns="http://schemas.openxmlformats.org/spreadsheetml/2006/main" count="165" uniqueCount="87">
  <si>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</si>
  <si>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</si>
  <si>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</si>
  <si>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</si>
  <si>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</si>
  <si>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</si>
  <si>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</si>
  <si>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</si>
  <si>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</si>
  <si>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</si>
  <si>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</si>
  <si>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</si>
  <si>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</si>
  <si>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</si>
  <si>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</si>
  <si>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</si>
  <si>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</si>
  <si>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</si>
  <si>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</si>
  <si>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</si>
  <si>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</si>
  <si>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</si>
  <si>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</si>
  <si>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</si>
  <si>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</si>
  <si>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</si>
  <si>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</si>
  <si>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</si>
  <si>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</si>
  <si>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</si>
  <si>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</si>
  <si>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</si>
  <si>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</si>
  <si>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</si>
  <si>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</si>
  <si>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</si>
  <si>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</si>
  <si>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</si>
  <si>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</si>
  <si>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</si>
  <si>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</si>
  <si>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</si>
  <si>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</si>
  <si>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</si>
  <si>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</si>
  <si>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</si>
  <si>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</si>
  <si>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</si>
  <si>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</si>
  <si>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</si>
  <si>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</si>
  <si>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</si>
  <si>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</si>
  <si>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</si>
  <si>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</si>
  <si>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</si>
  <si>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</si>
  <si>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</si>
  <si>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</si>
  <si>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</si>
  <si>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</si>
  <si>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</si>
  <si>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</si>
  <si>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</si>
  <si>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</si>
  <si>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</si>
  <si>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</si>
  <si>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</si>
  <si>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</si>
  <si>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</si>
  <si>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</si>
  <si>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</si>
  <si>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</si>
  <si>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</si>
  <si>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Численность населения на 01.01.24 (тыс.чел.)</t>
  </si>
  <si>
    <t>Численность постоянного населения поселения на 01.01.2024г.  (тыс.чел.)</t>
  </si>
  <si>
    <t>Численность населения на 01.01.2024 г., тыс.человек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</si>
  <si>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2025 год - 8834300 рублей, в том числе 3245 рублей на осуществление расчета (2950 рублей на доплату к з\плате с начислениями и 295 рублей на материальные затраты)</t>
  </si>
  <si>
    <t xml:space="preserve">Расчёт дотации на выравнивание бюджетной обеспеченности на 2026 год  </t>
  </si>
  <si>
    <t>Налоговый потенциал на 2026 год по поселениям (тыс.руб.)</t>
  </si>
  <si>
    <t>Расчёт налогового потенциала на 2026 год</t>
  </si>
  <si>
    <t>Налоговый потенциал на 2026 год по поселениям, расчитанный по формуле(тыс.руб.)</t>
  </si>
  <si>
    <t>Расчёт  коэффициентов удорожания, применяемых для расчета индекса бюджетных расходов на 2026 год</t>
  </si>
  <si>
    <t>Расчёт индекса бюджетных расходов поселений на 2026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</si>
  <si>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2026 год</t>
  </si>
  <si>
    <t>Сумма субвенций к распределению  на 2026 год</t>
  </si>
  <si>
    <t xml:space="preserve">Сумма дотаций на выравнивание бюджетной обеспеченности поселений на 2026 год 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</si>
</sst>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0" xfId="0" applyFont="1" applyAlignment="1">
      <alignment horizontal="right" vertical="justify" wrapText="1"/>
    </xf>
    <xf numFmtId="0" fontId="5" fillId="0" borderId="1" xfId="0" applyFont="1" applyBorder="1" applyAlignment="1">
      <alignment horizontal="left" vertical="justify" wrapText="1"/>
    </xf>
    <xf numFmtId="0" fontId="4" fillId="0" borderId="0" xfId="0" applyFont="1" applyAlignment="1">
      <alignment vertical="justify" wrapText="1"/>
    </xf>
    <xf numFmtId="165" fontId="4" fillId="0" borderId="0" xfId="0" applyNumberFormat="1" applyFont="1" applyBorder="1" applyAlignment="1">
      <alignment vertical="justify" wrapText="1"/>
    </xf>
    <xf numFmtId="165" fontId="4" fillId="0" borderId="0" xfId="0" applyNumberFormat="1" applyFont="1" applyAlignment="1">
      <alignment vertical="justify" wrapText="1"/>
    </xf>
    <xf numFmtId="0" fontId="4" fillId="0" borderId="0" xfId="0" applyFont="1"/>
    <xf numFmtId="165" fontId="4" fillId="0" borderId="0" xfId="0" applyNumberFormat="1" applyFont="1"/>
    <xf numFmtId="165" fontId="4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justify" wrapText="1"/>
    </xf>
    <xf numFmtId="0" fontId="3" fillId="0" borderId="1" xfId="0" applyFont="1" applyFill="1" applyBorder="1" applyAlignment="1">
      <alignment horizontal="center" vertical="justify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Fill="1"/>
    <xf numFmtId="0" fontId="2" fillId="0" borderId="0" xfId="0" applyFont="1" applyFill="1"/>
    <xf numFmtId="0" fontId="1" fillId="0" borderId="0" xfId="0" applyNumberFormat="1" applyFont="1" applyAlignment="1">
      <alignment wrapText="1"/>
    </xf>
    <xf numFmtId="165" fontId="5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0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justify" wrapText="1"/>
    </xf>
    <xf numFmtId="0" fontId="5" fillId="0" borderId="0" xfId="0" applyFont="1" applyFill="1" applyAlignment="1">
      <alignment horizontal="right" vertical="justify" wrapText="1"/>
    </xf>
    <xf numFmtId="0" fontId="1" fillId="0" borderId="0" xfId="0" applyNumberFormat="1" applyFont="1" applyFill="1" applyAlignment="1"/>
    <xf numFmtId="165" fontId="4" fillId="0" borderId="0" xfId="0" applyNumberFormat="1" applyFont="1" applyFill="1" applyAlignment="1">
      <alignment vertical="justify" wrapText="1"/>
    </xf>
    <xf numFmtId="165" fontId="4" fillId="0" borderId="0" xfId="0" applyNumberFormat="1" applyFont="1" applyFill="1"/>
    <xf numFmtId="0" fontId="4" fillId="2" borderId="1" xfId="0" applyFont="1" applyFill="1" applyBorder="1" applyAlignment="1">
      <alignment horizontal="left" vertical="justify" wrapText="1"/>
    </xf>
    <xf numFmtId="165" fontId="5" fillId="3" borderId="2" xfId="0" applyNumberFormat="1" applyFont="1" applyFill="1" applyBorder="1" applyAlignment="1">
      <alignment vertical="justify" wrapText="1"/>
    </xf>
    <xf numFmtId="0" fontId="5" fillId="4" borderId="0" xfId="0" applyFont="1" applyFill="1" applyAlignment="1">
      <alignment vertical="justify" wrapText="1"/>
    </xf>
    <xf numFmtId="165" fontId="7" fillId="4" borderId="2" xfId="0" applyNumberFormat="1" applyFont="1" applyFill="1" applyBorder="1" applyAlignment="1">
      <alignment vertical="justify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/>
    <xf numFmtId="165" fontId="8" fillId="0" borderId="1" xfId="0" applyNumberFormat="1" applyFont="1" applyBorder="1"/>
    <xf numFmtId="14" fontId="8" fillId="0" borderId="0" xfId="0" applyNumberFormat="1" applyFont="1"/>
    <xf numFmtId="168" fontId="8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11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4" fillId="0" borderId="1" xfId="0" applyFont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right" vertical="justify" wrapText="1"/>
    </xf>
    <xf numFmtId="164" fontId="22" fillId="5" borderId="1" xfId="0" applyNumberFormat="1" applyFont="1" applyFill="1" applyBorder="1"/>
    <xf numFmtId="164" fontId="4" fillId="0" borderId="0" xfId="0" applyNumberFormat="1" applyFont="1" applyAlignment="1">
      <alignment horizontal="right" vertical="justify" wrapText="1"/>
    </xf>
    <xf numFmtId="164" fontId="4" fillId="0" borderId="0" xfId="0" applyNumberFormat="1" applyFont="1" applyAlignment="1">
      <alignment vertical="justify" wrapText="1"/>
    </xf>
    <xf numFmtId="164" fontId="5" fillId="0" borderId="0" xfId="0" applyNumberFormat="1" applyFont="1" applyAlignment="1">
      <alignment horizontal="right" vertical="justify" wrapText="1"/>
    </xf>
    <xf numFmtId="0" fontId="4" fillId="6" borderId="0" xfId="0" applyFont="1" applyFill="1" applyAlignment="1">
      <alignment horizontal="right" vertical="justify" wrapText="1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5" fontId="8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12" fillId="0" borderId="1" xfId="0" applyNumberFormat="1" applyFont="1" applyFill="1" applyBorder="1"/>
    <xf numFmtId="14" fontId="8" fillId="0" borderId="0" xfId="0" applyNumberFormat="1" applyFont="1" applyFill="1"/>
    <xf numFmtId="0" fontId="8" fillId="0" borderId="0" xfId="0" applyFont="1" applyFill="1"/>
    <xf numFmtId="165" fontId="8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/>
    <xf numFmtId="0" fontId="0" fillId="0" borderId="3" xfId="0" applyFill="1" applyBorder="1" applyAlignment="1"/>
    <xf numFmtId="0" fontId="0" fillId="0" borderId="0" xfId="0" applyFill="1" applyBorder="1" applyAlignment="1"/>
    <xf numFmtId="0" fontId="0" fillId="7" borderId="0" xfId="0" applyFill="1"/>
    <xf numFmtId="2" fontId="8" fillId="0" borderId="0" xfId="0" applyNumberFormat="1" applyFont="1"/>
    <xf numFmtId="164" fontId="8" fillId="7" borderId="1" xfId="0" applyNumberFormat="1" applyFont="1" applyFill="1" applyBorder="1"/>
    <xf numFmtId="164" fontId="8" fillId="0" borderId="0" xfId="0" applyNumberFormat="1" applyFont="1"/>
    <xf numFmtId="2" fontId="8" fillId="7" borderId="1" xfId="0" applyNumberFormat="1" applyFont="1" applyFill="1" applyBorder="1"/>
    <xf numFmtId="0" fontId="19" fillId="7" borderId="1" xfId="0" applyFont="1" applyFill="1" applyBorder="1"/>
    <xf numFmtId="165" fontId="8" fillId="7" borderId="1" xfId="0" applyNumberFormat="1" applyFont="1" applyFill="1" applyBorder="1"/>
    <xf numFmtId="0" fontId="21" fillId="7" borderId="1" xfId="0" applyFont="1" applyFill="1" applyBorder="1"/>
    <xf numFmtId="0" fontId="8" fillId="7" borderId="1" xfId="0" applyFont="1" applyFill="1" applyBorder="1"/>
    <xf numFmtId="2" fontId="8" fillId="7" borderId="1" xfId="0" applyNumberFormat="1" applyFont="1" applyFill="1" applyBorder="1" applyAlignment="1">
      <alignment horizontal="right" vertical="center" wrapText="1"/>
    </xf>
    <xf numFmtId="165" fontId="14" fillId="7" borderId="1" xfId="0" applyNumberFormat="1" applyFont="1" applyFill="1" applyBorder="1"/>
    <xf numFmtId="170" fontId="4" fillId="0" borderId="1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13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15" fillId="7" borderId="1" xfId="0" applyFont="1" applyFill="1" applyBorder="1"/>
    <xf numFmtId="2" fontId="4" fillId="7" borderId="1" xfId="0" applyNumberFormat="1" applyFont="1" applyFill="1" applyBorder="1"/>
    <xf numFmtId="164" fontId="4" fillId="7" borderId="1" xfId="0" applyNumberFormat="1" applyFont="1" applyFill="1" applyBorder="1" applyAlignment="1">
      <alignment horizontal="right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6" fontId="4" fillId="7" borderId="1" xfId="0" applyNumberFormat="1" applyFont="1" applyFill="1" applyBorder="1" applyAlignment="1">
      <alignment horizontal="right" wrapText="1"/>
    </xf>
    <xf numFmtId="166" fontId="4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right" wrapText="1"/>
    </xf>
    <xf numFmtId="2" fontId="5" fillId="7" borderId="1" xfId="0" applyNumberFormat="1" applyFont="1" applyFill="1" applyBorder="1" applyAlignment="1">
      <alignment horizontal="right" wrapText="1"/>
    </xf>
    <xf numFmtId="166" fontId="5" fillId="7" borderId="1" xfId="0" applyNumberFormat="1" applyFont="1" applyFill="1" applyBorder="1" applyAlignment="1">
      <alignment horizontal="right" wrapText="1"/>
    </xf>
    <xf numFmtId="0" fontId="23" fillId="7" borderId="1" xfId="0" applyFont="1" applyFill="1" applyBorder="1"/>
    <xf numFmtId="165" fontId="4" fillId="7" borderId="1" xfId="0" applyNumberFormat="1" applyFont="1" applyFill="1" applyBorder="1" applyAlignment="1">
      <alignment horizontal="right" wrapText="1"/>
    </xf>
    <xf numFmtId="169" fontId="23" fillId="7" borderId="1" xfId="0" applyNumberFormat="1" applyFont="1" applyFill="1" applyBorder="1"/>
    <xf numFmtId="0" fontId="24" fillId="7" borderId="1" xfId="0" applyFont="1" applyFill="1" applyBorder="1"/>
    <xf numFmtId="0" fontId="4" fillId="7" borderId="1" xfId="0" applyFont="1" applyFill="1" applyBorder="1" applyAlignment="1">
      <alignment horizontal="right" wrapText="1"/>
    </xf>
    <xf numFmtId="0" fontId="5" fillId="7" borderId="1" xfId="0" applyFont="1" applyFill="1" applyBorder="1" applyAlignment="1">
      <alignment horizontal="right" wrapText="1"/>
    </xf>
    <xf numFmtId="165" fontId="5" fillId="7" borderId="1" xfId="0" applyNumberFormat="1" applyFont="1" applyFill="1" applyBorder="1" applyAlignment="1">
      <alignment horizontal="right" wrapText="1"/>
    </xf>
    <xf numFmtId="0" fontId="11" fillId="7" borderId="1" xfId="0" applyFont="1" applyFill="1" applyBorder="1"/>
    <xf numFmtId="165" fontId="11" fillId="7" borderId="1" xfId="0" applyNumberFormat="1" applyFont="1" applyFill="1" applyBorder="1"/>
    <xf numFmtId="0" fontId="11" fillId="7" borderId="1" xfId="0" applyNumberFormat="1" applyFont="1" applyFill="1" applyBorder="1"/>
    <xf numFmtId="164" fontId="11" fillId="7" borderId="1" xfId="0" applyNumberFormat="1" applyFont="1" applyFill="1" applyBorder="1"/>
    <xf numFmtId="164" fontId="12" fillId="7" borderId="1" xfId="0" applyNumberFormat="1" applyFont="1" applyFill="1" applyBorder="1"/>
    <xf numFmtId="0" fontId="12" fillId="7" borderId="1" xfId="0" applyFont="1" applyFill="1" applyBorder="1"/>
    <xf numFmtId="0" fontId="16" fillId="7" borderId="4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0" fontId="17" fillId="7" borderId="0" xfId="0" applyFont="1" applyFill="1"/>
    <xf numFmtId="0" fontId="20" fillId="7" borderId="1" xfId="0" applyFont="1" applyFill="1" applyBorder="1"/>
    <xf numFmtId="165" fontId="19" fillId="7" borderId="1" xfId="0" applyNumberFormat="1" applyFont="1" applyFill="1" applyBorder="1"/>
    <xf numFmtId="0" fontId="0" fillId="7" borderId="0" xfId="0" applyFill="1" applyBorder="1"/>
    <xf numFmtId="0" fontId="15" fillId="7" borderId="0" xfId="0" applyFont="1" applyFill="1" applyBorder="1"/>
    <xf numFmtId="2" fontId="0" fillId="7" borderId="0" xfId="0" applyNumberFormat="1" applyFill="1" applyBorder="1"/>
    <xf numFmtId="2" fontId="20" fillId="7" borderId="1" xfId="0" applyNumberFormat="1" applyFont="1" applyFill="1" applyBorder="1"/>
    <xf numFmtId="0" fontId="18" fillId="7" borderId="0" xfId="0" applyFont="1" applyFill="1" applyBorder="1"/>
    <xf numFmtId="0" fontId="18" fillId="7" borderId="0" xfId="0" applyFont="1" applyFill="1"/>
    <xf numFmtId="2" fontId="19" fillId="7" borderId="1" xfId="0" applyNumberFormat="1" applyFont="1" applyFill="1" applyBorder="1"/>
    <xf numFmtId="165" fontId="20" fillId="7" borderId="1" xfId="0" applyNumberFormat="1" applyFont="1" applyFill="1" applyBorder="1"/>
    <xf numFmtId="2" fontId="18" fillId="7" borderId="0" xfId="0" applyNumberFormat="1" applyFont="1" applyFill="1"/>
    <xf numFmtId="0" fontId="18" fillId="7" borderId="0" xfId="0" applyFont="1" applyFill="1" applyBorder="1" applyAlignment="1">
      <alignment wrapText="1"/>
    </xf>
    <xf numFmtId="0" fontId="0" fillId="7" borderId="0" xfId="0" applyFill="1" applyAlignment="1">
      <alignment wrapText="1"/>
    </xf>
    <xf numFmtId="164" fontId="0" fillId="7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G34"/>
  <sheetViews>
    <sheetView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3" sqref="E43"/>
    </sheetView>
  </sheetViews>
  <sheetFormatPr defaultColWidth="19.5703125" defaultRowHeight="30"/>
  <cols>
    <col min="1" max="1" width="68.42578125" style="1" customWidth="1"/>
    <col min="2" max="2" width="33.5703125" style="23" customWidth="1"/>
    <col min="3" max="3" width="32.85546875" style="1" customWidth="1"/>
    <col min="4" max="4" width="25.7109375" style="1" customWidth="1"/>
    <col min="5" max="5" width="29" style="1" customWidth="1"/>
    <col min="6" max="6" width="26.7109375" style="23" customWidth="1"/>
    <col min="7" max="7" width="25.42578125" style="23" customWidth="1"/>
    <col min="8" max="8" width="33.140625" style="1" customWidth="1"/>
    <col min="9" max="9" width="33" style="1" customWidth="1"/>
    <col min="10" max="10" width="29.140625" style="1" customWidth="1"/>
    <col min="11" max="11" width="30.42578125" style="1" customWidth="1"/>
    <col min="12" max="12" width="26.85546875" style="1" customWidth="1"/>
    <col min="13" max="13" width="28.140625" style="1" customWidth="1"/>
    <col min="14" max="14" width="33.42578125" style="1" customWidth="1"/>
    <col min="15" max="15" width="32.28515625" style="1" customWidth="1"/>
    <col min="16" max="16" width="31.5703125" style="1" customWidth="1"/>
    <col min="17" max="17" width="28.7109375" style="1" customWidth="1"/>
    <col min="18" max="18" width="24.28515625" style="1" customWidth="1"/>
    <col min="19" max="19" width="38.85546875" style="1" customWidth="1"/>
    <col min="20" max="20" width="18.85546875" style="1" customWidth="1"/>
    <col min="21" max="21" width="30.7109375" style="1" customWidth="1"/>
    <col min="22" max="22" width="30.85546875" style="1" customWidth="1"/>
    <col min="23" max="23" width="31.42578125" style="23" customWidth="1"/>
    <col min="24" max="24" width="0.5703125" style="23" hidden="1" customWidth="1"/>
    <col min="25" max="25" width="19.5703125" style="23" hidden="1" customWidth="1"/>
    <col min="26" max="33" width="19.5703125" style="1" hidden="1" customWidth="1"/>
    <col min="34" max="16384" width="19.5703125" style="1"/>
  </cols>
  <sheetData>
    <row r="1" spans="1:33">
      <c r="B1" s="35" t="s">
        <v>78</v>
      </c>
      <c r="C1" s="24"/>
      <c r="D1" s="24"/>
      <c r="E1" s="24"/>
      <c r="F1" s="31"/>
      <c r="G1" s="31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33" s="2" customFormat="1">
      <c r="B2" s="18"/>
      <c r="F2" s="18"/>
      <c r="G2" s="18"/>
      <c r="W2" s="18"/>
      <c r="X2" s="18"/>
      <c r="Y2" s="18"/>
    </row>
    <row r="3" spans="1:33" s="5" customFormat="1" ht="186.75" customHeight="1">
      <c r="A3" s="3" t="s">
        <v>0</v>
      </c>
      <c r="B3" s="4" t="s">
        <v>74</v>
      </c>
      <c r="C3" s="3" t="s">
        <v>79</v>
      </c>
      <c r="D3" s="3" t="s">
        <v>1</v>
      </c>
      <c r="E3" s="3" t="s">
        <v>7</v>
      </c>
      <c r="F3" s="4" t="s">
        <v>2</v>
      </c>
      <c r="G3" s="4" t="s">
        <v>3</v>
      </c>
      <c r="H3" s="3" t="s">
        <v>8</v>
      </c>
      <c r="I3" s="3" t="s">
        <v>4</v>
      </c>
      <c r="J3" s="3" t="s">
        <v>24</v>
      </c>
      <c r="K3" s="3" t="s">
        <v>5</v>
      </c>
      <c r="L3" s="3" t="s">
        <v>9</v>
      </c>
      <c r="M3" s="3" t="s">
        <v>10</v>
      </c>
      <c r="N3" s="4" t="s">
        <v>11</v>
      </c>
      <c r="O3" s="3" t="s">
        <v>23</v>
      </c>
      <c r="P3" s="26" t="s">
        <v>12</v>
      </c>
      <c r="Q3" s="3" t="s">
        <v>13</v>
      </c>
      <c r="R3" s="3" t="s">
        <v>15</v>
      </c>
      <c r="S3" s="3" t="s">
        <v>14</v>
      </c>
      <c r="T3" s="3" t="s">
        <v>16</v>
      </c>
      <c r="U3" s="3" t="s">
        <v>17</v>
      </c>
      <c r="V3" s="3" t="s">
        <v>18</v>
      </c>
      <c r="W3" s="4" t="s">
        <v>19</v>
      </c>
      <c r="X3" s="32"/>
      <c r="Y3" s="32"/>
    </row>
    <row r="4" spans="1:33" s="7" customFormat="1" ht="42" customHeight="1">
      <c r="A4" s="6">
        <v>1</v>
      </c>
      <c r="B4" s="19">
        <v>2</v>
      </c>
      <c r="C4" s="6">
        <v>3</v>
      </c>
      <c r="D4" s="6">
        <v>4</v>
      </c>
      <c r="E4" s="6">
        <v>5</v>
      </c>
      <c r="F4" s="19">
        <v>6</v>
      </c>
      <c r="G4" s="19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19">
        <v>23</v>
      </c>
      <c r="X4" s="95"/>
      <c r="Y4" s="96"/>
      <c r="Z4" s="96"/>
      <c r="AA4" s="96"/>
      <c r="AB4" s="96"/>
    </row>
    <row r="5" spans="1:33" s="9" customFormat="1" ht="45" customHeight="1">
      <c r="A5" s="59" t="s">
        <v>57</v>
      </c>
      <c r="B5" s="115">
        <v>7.242</v>
      </c>
      <c r="C5" s="110">
        <f>'Налоговый потенциал'!F5</f>
        <v>23147.685000000001</v>
      </c>
      <c r="D5" s="110">
        <f t="shared" ref="D5:D28" si="0">C5/B5</f>
        <v>3196.3111019055509</v>
      </c>
      <c r="E5" s="116">
        <f t="shared" ref="E5:E28" si="1">D5/D$29</f>
        <v>1.3010858243959618</v>
      </c>
      <c r="F5" s="116">
        <f>ИБР!V7</f>
        <v>0.9172892204058648</v>
      </c>
      <c r="G5" s="116">
        <f t="shared" ref="G5:G28" si="2">E5/F5</f>
        <v>1.4184030461191748</v>
      </c>
      <c r="H5" s="116">
        <v>1.4179999999999999</v>
      </c>
      <c r="I5" s="29"/>
      <c r="J5" s="16"/>
      <c r="K5" s="29">
        <f t="shared" ref="K5:K28" si="3">I5*J5</f>
        <v>0</v>
      </c>
      <c r="L5" s="29">
        <f t="shared" ref="L5:L10" si="4">K5+O5+P5</f>
        <v>30628.785</v>
      </c>
      <c r="M5" s="29">
        <f t="shared" ref="M5:M28" si="5">L5/B5</f>
        <v>4229.3268434134216</v>
      </c>
      <c r="N5" s="17">
        <f t="shared" ref="N5:N28" si="6">G5+K5/(F5*B5*$M$29)</f>
        <v>1.4184030461191748</v>
      </c>
      <c r="O5" s="106">
        <v>26096.799999999999</v>
      </c>
      <c r="P5" s="107">
        <f>'за счет субвенций'!F3</f>
        <v>4531.9849999999997</v>
      </c>
      <c r="Q5" s="108">
        <f t="shared" ref="Q5:Q28" si="7">(O5+P5+ K5)/B5</f>
        <v>4229.3268434134216</v>
      </c>
      <c r="R5" s="109" t="s">
        <v>6</v>
      </c>
      <c r="S5" s="110"/>
      <c r="T5" s="111" t="s">
        <v>6</v>
      </c>
      <c r="U5" s="29">
        <f>(T$29-K$29)*S5/S$29</f>
        <v>0</v>
      </c>
      <c r="V5" s="29">
        <f t="shared" ref="V5:V29" si="8">K5+U5</f>
        <v>0</v>
      </c>
      <c r="W5" s="16">
        <f t="shared" ref="W5:W28" si="9">G5+V5/(B5*F5*Q$29)</f>
        <v>1.4184030461191748</v>
      </c>
      <c r="X5" s="62">
        <f>'Расчёт коэф-в'!J5</f>
        <v>0</v>
      </c>
      <c r="Y5" s="33"/>
      <c r="AA5" s="63"/>
    </row>
    <row r="6" spans="1:33" s="9" customFormat="1" ht="39" customHeight="1">
      <c r="A6" s="59" t="s">
        <v>58</v>
      </c>
      <c r="B6" s="115">
        <v>1.2410000000000001</v>
      </c>
      <c r="C6" s="110">
        <f>'Налоговый потенциал'!F6</f>
        <v>1609.3000000000002</v>
      </c>
      <c r="D6" s="110">
        <f t="shared" si="0"/>
        <v>1296.7767929089443</v>
      </c>
      <c r="E6" s="116">
        <f t="shared" si="1"/>
        <v>0.52786410611082668</v>
      </c>
      <c r="F6" s="116">
        <f>ИБР!V8</f>
        <v>1.2315266114140198</v>
      </c>
      <c r="G6" s="116">
        <f t="shared" si="2"/>
        <v>0.42862582198263771</v>
      </c>
      <c r="H6" s="116"/>
      <c r="I6" s="29">
        <f>$D$29*($H$29-G6)*F6*B6</f>
        <v>1559.5459498714438</v>
      </c>
      <c r="J6" s="16">
        <v>0.4</v>
      </c>
      <c r="K6" s="29">
        <f t="shared" si="3"/>
        <v>623.81837994857756</v>
      </c>
      <c r="L6" s="29">
        <f t="shared" si="4"/>
        <v>2502.2183799485774</v>
      </c>
      <c r="M6" s="29">
        <f t="shared" si="5"/>
        <v>2016.2920064049777</v>
      </c>
      <c r="N6" s="17">
        <f t="shared" si="6"/>
        <v>0.55970133215851037</v>
      </c>
      <c r="O6" s="106">
        <v>1101.8</v>
      </c>
      <c r="P6" s="107">
        <f>'за счет субвенций'!F4</f>
        <v>776.6</v>
      </c>
      <c r="Q6" s="108">
        <f t="shared" si="7"/>
        <v>2016.2920064049777</v>
      </c>
      <c r="R6" s="109" t="s">
        <v>6</v>
      </c>
      <c r="S6" s="110">
        <f>Q$29*(R$29-N6)*F6*B6</f>
        <v>2006.6270279936382</v>
      </c>
      <c r="T6" s="111" t="s">
        <v>6</v>
      </c>
      <c r="U6" s="29">
        <f>(T$29-K$29)*S6/S$29</f>
        <v>2111.8325187862415</v>
      </c>
      <c r="V6" s="94">
        <f>K6+U6</f>
        <v>2735.6508987348188</v>
      </c>
      <c r="W6" s="16">
        <f t="shared" si="9"/>
        <v>1.0288885661741474</v>
      </c>
      <c r="X6" s="62">
        <f>'Расчёт коэф-в'!J6</f>
        <v>0</v>
      </c>
      <c r="Y6" s="61"/>
      <c r="Z6" s="11"/>
      <c r="AA6" s="63">
        <v>1979.9</v>
      </c>
      <c r="AB6" s="11"/>
      <c r="AC6" s="64">
        <f>AA6-V6</f>
        <v>-755.75089873481875</v>
      </c>
      <c r="AD6" s="11"/>
      <c r="AE6" s="11"/>
      <c r="AF6" s="11"/>
      <c r="AG6" s="66">
        <v>1275.2</v>
      </c>
    </row>
    <row r="7" spans="1:33" s="9" customFormat="1" ht="39.75" customHeight="1">
      <c r="A7" s="59" t="s">
        <v>59</v>
      </c>
      <c r="B7" s="117">
        <v>1.198</v>
      </c>
      <c r="C7" s="110">
        <f>'Налоговый потенциал'!F7</f>
        <v>2041.8</v>
      </c>
      <c r="D7" s="110">
        <f t="shared" si="0"/>
        <v>1704.3405676126879</v>
      </c>
      <c r="E7" s="116">
        <f t="shared" si="1"/>
        <v>0.69376643316785658</v>
      </c>
      <c r="F7" s="116">
        <f>ИБР!V9</f>
        <v>1.2849118754304416</v>
      </c>
      <c r="G7" s="116">
        <f t="shared" si="2"/>
        <v>0.53993308524403427</v>
      </c>
      <c r="H7" s="116"/>
      <c r="I7" s="29">
        <f t="shared" ref="I7:I28" si="10">$D$29*($H$29-G7)*F7*B7</f>
        <v>1149.8532753704603</v>
      </c>
      <c r="J7" s="16">
        <v>0.4</v>
      </c>
      <c r="K7" s="29">
        <f t="shared" si="3"/>
        <v>459.94131014818413</v>
      </c>
      <c r="L7" s="29">
        <f t="shared" si="4"/>
        <v>2571.1413101481839</v>
      </c>
      <c r="M7" s="29">
        <f t="shared" si="5"/>
        <v>2146.1947497063306</v>
      </c>
      <c r="N7" s="17">
        <f t="shared" si="6"/>
        <v>0.63588446616395233</v>
      </c>
      <c r="O7" s="106">
        <v>1361.5</v>
      </c>
      <c r="P7" s="107">
        <f>'за счет субвенций'!F5</f>
        <v>749.7</v>
      </c>
      <c r="Q7" s="108">
        <f t="shared" si="7"/>
        <v>2146.1947497063306</v>
      </c>
      <c r="R7" s="109" t="s">
        <v>6</v>
      </c>
      <c r="S7" s="110">
        <f>Q$29*(R$29-N7)*F7*B7</f>
        <v>1671.3718068355945</v>
      </c>
      <c r="T7" s="111" t="s">
        <v>6</v>
      </c>
      <c r="U7" s="29">
        <f t="shared" ref="U7:U28" si="11">(T$29-K$29)*S7/S$29</f>
        <v>1759.0001945638676</v>
      </c>
      <c r="V7" s="20">
        <f t="shared" si="8"/>
        <v>2218.9415047120519</v>
      </c>
      <c r="W7" s="16">
        <f t="shared" si="9"/>
        <v>1.0233390319249731</v>
      </c>
      <c r="X7" s="62">
        <f>'Расчёт коэф-в'!J7</f>
        <v>0</v>
      </c>
      <c r="Y7" s="61"/>
      <c r="Z7" s="11"/>
      <c r="AA7" s="63">
        <v>1680.7</v>
      </c>
      <c r="AB7" s="11"/>
      <c r="AC7" s="64">
        <f>AA7-V7</f>
        <v>-538.24150471205189</v>
      </c>
      <c r="AD7" s="11"/>
      <c r="AE7" s="11"/>
      <c r="AF7" s="11"/>
      <c r="AG7" s="66">
        <v>1267.3</v>
      </c>
    </row>
    <row r="8" spans="1:33" s="9" customFormat="1" ht="42.75" customHeight="1">
      <c r="A8" s="59" t="s">
        <v>60</v>
      </c>
      <c r="B8" s="117">
        <v>1.167</v>
      </c>
      <c r="C8" s="110">
        <f>'Налоговый потенциал'!F8</f>
        <v>1268.5</v>
      </c>
      <c r="D8" s="110">
        <f t="shared" si="0"/>
        <v>1086.9751499571551</v>
      </c>
      <c r="E8" s="116">
        <f>D8/D$29</f>
        <v>0.4424625494798658</v>
      </c>
      <c r="F8" s="116">
        <f>ИБР!V10</f>
        <v>1.6409335269998175</v>
      </c>
      <c r="G8" s="116">
        <f>E8/F8</f>
        <v>0.26964075155977663</v>
      </c>
      <c r="H8" s="116">
        <v>0.27</v>
      </c>
      <c r="I8" s="29">
        <f>$D$29*($H$29-G8)*F8*B8</f>
        <v>2702.0200115593648</v>
      </c>
      <c r="J8" s="16">
        <v>0.4</v>
      </c>
      <c r="K8" s="29">
        <f t="shared" si="3"/>
        <v>1080.808004623746</v>
      </c>
      <c r="L8" s="29">
        <f t="shared" si="4"/>
        <v>2382.308004623746</v>
      </c>
      <c r="M8" s="29">
        <f t="shared" si="5"/>
        <v>2041.3950339535097</v>
      </c>
      <c r="N8" s="17">
        <f t="shared" si="6"/>
        <v>0.45088560378645076</v>
      </c>
      <c r="O8" s="106">
        <v>571.20000000000005</v>
      </c>
      <c r="P8" s="107">
        <f>'за счет субвенций'!F6</f>
        <v>730.3</v>
      </c>
      <c r="Q8" s="108">
        <f t="shared" si="7"/>
        <v>2041.3950339535097</v>
      </c>
      <c r="R8" s="109" t="s">
        <v>6</v>
      </c>
      <c r="S8" s="110">
        <f>Q$29*(R$29-N8)*F8*B8</f>
        <v>3135.6557567526961</v>
      </c>
      <c r="T8" s="111" t="s">
        <v>6</v>
      </c>
      <c r="U8" s="29">
        <f t="shared" si="11"/>
        <v>3300.0551185890927</v>
      </c>
      <c r="V8" s="94">
        <f t="shared" si="8"/>
        <v>4380.8631232128391</v>
      </c>
      <c r="W8" s="16">
        <f t="shared" si="9"/>
        <v>1.036815210559852</v>
      </c>
      <c r="X8" s="62">
        <f>'Расчёт коэф-в'!J8</f>
        <v>0</v>
      </c>
      <c r="Y8" s="61"/>
      <c r="Z8" s="11"/>
      <c r="AA8" s="63">
        <v>2216.8000000000002</v>
      </c>
      <c r="AB8" s="11"/>
      <c r="AC8" s="64">
        <f>AA8-V8</f>
        <v>-2164.0631232128389</v>
      </c>
      <c r="AD8" s="11"/>
      <c r="AE8" s="11"/>
      <c r="AF8" s="11"/>
      <c r="AG8" s="66">
        <v>1457.5</v>
      </c>
    </row>
    <row r="9" spans="1:33" s="9" customFormat="1" ht="43.5" customHeight="1">
      <c r="A9" s="59" t="s">
        <v>61</v>
      </c>
      <c r="B9" s="117">
        <v>2.8340000000000001</v>
      </c>
      <c r="C9" s="110">
        <f>'Налоговый потенциал'!F9</f>
        <v>6502.7</v>
      </c>
      <c r="D9" s="110">
        <f t="shared" si="0"/>
        <v>2294.530698659139</v>
      </c>
      <c r="E9" s="116">
        <f t="shared" si="1"/>
        <v>0.93400838356659566</v>
      </c>
      <c r="F9" s="116">
        <f>ИБР!V11</f>
        <v>0.79754028822633949</v>
      </c>
      <c r="G9" s="116">
        <f t="shared" si="2"/>
        <v>1.1711112245423356</v>
      </c>
      <c r="H9" s="116"/>
      <c r="I9" s="29"/>
      <c r="J9" s="16">
        <v>0.4</v>
      </c>
      <c r="K9" s="29">
        <f t="shared" si="3"/>
        <v>0</v>
      </c>
      <c r="L9" s="29">
        <f t="shared" si="4"/>
        <v>6779.2</v>
      </c>
      <c r="M9" s="29">
        <f t="shared" si="5"/>
        <v>2392.0959774170783</v>
      </c>
      <c r="N9" s="17">
        <f t="shared" si="6"/>
        <v>1.1711112245423356</v>
      </c>
      <c r="O9" s="106">
        <v>5005.7</v>
      </c>
      <c r="P9" s="107">
        <f>'за счет субвенций'!F7</f>
        <v>1773.5</v>
      </c>
      <c r="Q9" s="108">
        <f t="shared" si="7"/>
        <v>2392.0959774170783</v>
      </c>
      <c r="R9" s="109" t="s">
        <v>6</v>
      </c>
      <c r="S9" s="110"/>
      <c r="T9" s="111" t="s">
        <v>6</v>
      </c>
      <c r="U9" s="29">
        <f t="shared" si="11"/>
        <v>0</v>
      </c>
      <c r="V9" s="94">
        <f>K9+U9</f>
        <v>0</v>
      </c>
      <c r="W9" s="16">
        <f t="shared" si="9"/>
        <v>1.1711112245423356</v>
      </c>
      <c r="X9" s="62">
        <f>'Расчёт коэф-в'!J9</f>
        <v>0</v>
      </c>
      <c r="Y9" s="33"/>
      <c r="AA9" s="63"/>
      <c r="AG9" s="66"/>
    </row>
    <row r="10" spans="1:33" s="9" customFormat="1" ht="54.75" customHeight="1">
      <c r="A10" s="59" t="s">
        <v>62</v>
      </c>
      <c r="B10" s="118">
        <v>1.825</v>
      </c>
      <c r="C10" s="110">
        <f>'Налоговый потенциал'!F10</f>
        <v>3525.2699999999995</v>
      </c>
      <c r="D10" s="110">
        <f t="shared" si="0"/>
        <v>1931.6547945205477</v>
      </c>
      <c r="E10" s="116">
        <f t="shared" si="1"/>
        <v>0.78629663716990827</v>
      </c>
      <c r="F10" s="116">
        <f>ИБР!V12</f>
        <v>0.85436072015946496</v>
      </c>
      <c r="G10" s="116">
        <f t="shared" si="2"/>
        <v>0.9203333189558941</v>
      </c>
      <c r="H10" s="116"/>
      <c r="I10" s="29">
        <f>$D$29*($H$29-G10)*F10*B10</f>
        <v>-292.38923960824337</v>
      </c>
      <c r="J10" s="16">
        <v>0.4</v>
      </c>
      <c r="K10" s="29">
        <f t="shared" si="3"/>
        <v>-116.95569584329735</v>
      </c>
      <c r="L10" s="29">
        <f t="shared" si="4"/>
        <v>3425.4143041567031</v>
      </c>
      <c r="M10" s="29">
        <f t="shared" si="5"/>
        <v>1876.939344743399</v>
      </c>
      <c r="N10" s="17">
        <f>G10+K10/(F10*B10*$M$29)</f>
        <v>0.89624557047494924</v>
      </c>
      <c r="O10" s="106">
        <v>2400.3000000000002</v>
      </c>
      <c r="P10" s="107">
        <f>'за счет субвенций'!F8</f>
        <v>1142.07</v>
      </c>
      <c r="Q10" s="108">
        <f>(O10+P10+ K10)/B10</f>
        <v>1876.9393447433988</v>
      </c>
      <c r="R10" s="109" t="s">
        <v>6</v>
      </c>
      <c r="S10" s="110">
        <f>Q$29*(R$29-N10)*F10*B10</f>
        <v>482.40799047182941</v>
      </c>
      <c r="T10" s="111"/>
      <c r="U10" s="29">
        <f t="shared" si="11"/>
        <v>507.70016918358914</v>
      </c>
      <c r="V10" s="94">
        <f>K10+U10</f>
        <v>390.74447334029179</v>
      </c>
      <c r="W10" s="16">
        <f t="shared" si="9"/>
        <v>1.0043731166421552</v>
      </c>
      <c r="X10" s="62">
        <f>'Расчёт коэф-в'!J10</f>
        <v>0</v>
      </c>
      <c r="Y10" s="33"/>
      <c r="AA10" s="63"/>
    </row>
    <row r="11" spans="1:33" s="9" customFormat="1" ht="26.25" hidden="1">
      <c r="A11" s="38"/>
      <c r="B11" s="119"/>
      <c r="C11" s="110"/>
      <c r="D11" s="110" t="e">
        <f t="shared" si="0"/>
        <v>#DIV/0!</v>
      </c>
      <c r="E11" s="116" t="e">
        <f t="shared" si="1"/>
        <v>#DIV/0!</v>
      </c>
      <c r="F11" s="116"/>
      <c r="G11" s="116" t="e">
        <f t="shared" si="2"/>
        <v>#DIV/0!</v>
      </c>
      <c r="H11" s="116"/>
      <c r="I11" s="29" t="e">
        <f t="shared" si="10"/>
        <v>#DIV/0!</v>
      </c>
      <c r="J11" s="16"/>
      <c r="K11" s="29" t="e">
        <f t="shared" si="3"/>
        <v>#DIV/0!</v>
      </c>
      <c r="L11" s="29" t="e">
        <f t="shared" ref="L11:L28" si="12">C11+K11</f>
        <v>#DIV/0!</v>
      </c>
      <c r="M11" s="29" t="e">
        <f t="shared" si="5"/>
        <v>#DIV/0!</v>
      </c>
      <c r="N11" s="17" t="e">
        <f t="shared" si="6"/>
        <v>#DIV/0!</v>
      </c>
      <c r="O11" s="108"/>
      <c r="P11" s="108"/>
      <c r="Q11" s="108" t="e">
        <f t="shared" si="7"/>
        <v>#DIV/0!</v>
      </c>
      <c r="R11" s="109" t="s">
        <v>6</v>
      </c>
      <c r="S11" s="110" t="e">
        <f t="shared" ref="S11:S28" si="13">Q$29*(R$29-N11)*F11*B11</f>
        <v>#DIV/0!</v>
      </c>
      <c r="T11" s="111" t="s">
        <v>6</v>
      </c>
      <c r="U11" s="29" t="e">
        <f t="shared" si="11"/>
        <v>#DIV/0!</v>
      </c>
      <c r="V11" s="29" t="e">
        <f t="shared" si="8"/>
        <v>#DIV/0!</v>
      </c>
      <c r="W11" s="16" t="e">
        <f t="shared" si="9"/>
        <v>#DIV/0!</v>
      </c>
      <c r="X11" s="33"/>
      <c r="Y11" s="33"/>
      <c r="AA11" s="63"/>
    </row>
    <row r="12" spans="1:33" s="9" customFormat="1" ht="26.25" hidden="1">
      <c r="A12" s="38"/>
      <c r="B12" s="119"/>
      <c r="C12" s="110"/>
      <c r="D12" s="110" t="e">
        <f t="shared" si="0"/>
        <v>#DIV/0!</v>
      </c>
      <c r="E12" s="116" t="e">
        <f t="shared" si="1"/>
        <v>#DIV/0!</v>
      </c>
      <c r="F12" s="116"/>
      <c r="G12" s="116" t="e">
        <f t="shared" si="2"/>
        <v>#DIV/0!</v>
      </c>
      <c r="H12" s="116"/>
      <c r="I12" s="29" t="e">
        <f t="shared" si="10"/>
        <v>#DIV/0!</v>
      </c>
      <c r="J12" s="16"/>
      <c r="K12" s="29" t="e">
        <f t="shared" si="3"/>
        <v>#DIV/0!</v>
      </c>
      <c r="L12" s="29" t="e">
        <f t="shared" si="12"/>
        <v>#DIV/0!</v>
      </c>
      <c r="M12" s="29" t="e">
        <f t="shared" si="5"/>
        <v>#DIV/0!</v>
      </c>
      <c r="N12" s="17" t="e">
        <f t="shared" si="6"/>
        <v>#DIV/0!</v>
      </c>
      <c r="O12" s="108"/>
      <c r="P12" s="108"/>
      <c r="Q12" s="108" t="e">
        <f t="shared" si="7"/>
        <v>#DIV/0!</v>
      </c>
      <c r="R12" s="109" t="s">
        <v>6</v>
      </c>
      <c r="S12" s="110" t="e">
        <f t="shared" si="13"/>
        <v>#DIV/0!</v>
      </c>
      <c r="T12" s="111" t="s">
        <v>6</v>
      </c>
      <c r="U12" s="29" t="e">
        <f t="shared" si="11"/>
        <v>#DIV/0!</v>
      </c>
      <c r="V12" s="29" t="e">
        <f t="shared" si="8"/>
        <v>#DIV/0!</v>
      </c>
      <c r="W12" s="16" t="e">
        <f t="shared" si="9"/>
        <v>#DIV/0!</v>
      </c>
      <c r="X12" s="33"/>
      <c r="Y12" s="33"/>
      <c r="AA12" s="63"/>
    </row>
    <row r="13" spans="1:33" s="9" customFormat="1" ht="26.25" hidden="1">
      <c r="A13" s="38"/>
      <c r="B13" s="119"/>
      <c r="C13" s="110"/>
      <c r="D13" s="110" t="e">
        <f t="shared" si="0"/>
        <v>#DIV/0!</v>
      </c>
      <c r="E13" s="116" t="e">
        <f t="shared" si="1"/>
        <v>#DIV/0!</v>
      </c>
      <c r="F13" s="116"/>
      <c r="G13" s="116" t="e">
        <f t="shared" si="2"/>
        <v>#DIV/0!</v>
      </c>
      <c r="H13" s="116"/>
      <c r="I13" s="29" t="e">
        <f t="shared" si="10"/>
        <v>#DIV/0!</v>
      </c>
      <c r="J13" s="16"/>
      <c r="K13" s="29" t="e">
        <f t="shared" si="3"/>
        <v>#DIV/0!</v>
      </c>
      <c r="L13" s="29" t="e">
        <f t="shared" si="12"/>
        <v>#DIV/0!</v>
      </c>
      <c r="M13" s="29" t="e">
        <f t="shared" si="5"/>
        <v>#DIV/0!</v>
      </c>
      <c r="N13" s="17" t="e">
        <f t="shared" si="6"/>
        <v>#DIV/0!</v>
      </c>
      <c r="O13" s="108"/>
      <c r="P13" s="108"/>
      <c r="Q13" s="108" t="e">
        <f t="shared" si="7"/>
        <v>#DIV/0!</v>
      </c>
      <c r="R13" s="109" t="s">
        <v>6</v>
      </c>
      <c r="S13" s="110" t="e">
        <f t="shared" si="13"/>
        <v>#DIV/0!</v>
      </c>
      <c r="T13" s="111" t="s">
        <v>6</v>
      </c>
      <c r="U13" s="29" t="e">
        <f t="shared" si="11"/>
        <v>#DIV/0!</v>
      </c>
      <c r="V13" s="29" t="e">
        <f t="shared" si="8"/>
        <v>#DIV/0!</v>
      </c>
      <c r="W13" s="16" t="e">
        <f t="shared" si="9"/>
        <v>#DIV/0!</v>
      </c>
      <c r="X13" s="33"/>
      <c r="Y13" s="33"/>
      <c r="AA13" s="63"/>
    </row>
    <row r="14" spans="1:33" s="9" customFormat="1" ht="26.25" hidden="1">
      <c r="A14" s="38"/>
      <c r="B14" s="119"/>
      <c r="C14" s="110"/>
      <c r="D14" s="110" t="e">
        <f t="shared" si="0"/>
        <v>#DIV/0!</v>
      </c>
      <c r="E14" s="116" t="e">
        <f t="shared" si="1"/>
        <v>#DIV/0!</v>
      </c>
      <c r="F14" s="116"/>
      <c r="G14" s="116" t="e">
        <f t="shared" si="2"/>
        <v>#DIV/0!</v>
      </c>
      <c r="H14" s="116"/>
      <c r="I14" s="29" t="e">
        <f t="shared" si="10"/>
        <v>#DIV/0!</v>
      </c>
      <c r="J14" s="16"/>
      <c r="K14" s="29" t="e">
        <f t="shared" si="3"/>
        <v>#DIV/0!</v>
      </c>
      <c r="L14" s="29" t="e">
        <f t="shared" si="12"/>
        <v>#DIV/0!</v>
      </c>
      <c r="M14" s="29" t="e">
        <f t="shared" si="5"/>
        <v>#DIV/0!</v>
      </c>
      <c r="N14" s="17" t="e">
        <f t="shared" si="6"/>
        <v>#DIV/0!</v>
      </c>
      <c r="O14" s="108"/>
      <c r="P14" s="108"/>
      <c r="Q14" s="108" t="e">
        <f t="shared" si="7"/>
        <v>#DIV/0!</v>
      </c>
      <c r="R14" s="109" t="s">
        <v>6</v>
      </c>
      <c r="S14" s="110" t="e">
        <f t="shared" si="13"/>
        <v>#DIV/0!</v>
      </c>
      <c r="T14" s="111" t="s">
        <v>6</v>
      </c>
      <c r="U14" s="29" t="e">
        <f t="shared" si="11"/>
        <v>#DIV/0!</v>
      </c>
      <c r="V14" s="29" t="e">
        <f t="shared" si="8"/>
        <v>#DIV/0!</v>
      </c>
      <c r="W14" s="16" t="e">
        <f t="shared" si="9"/>
        <v>#DIV/0!</v>
      </c>
      <c r="X14" s="33"/>
      <c r="Y14" s="33"/>
      <c r="AA14" s="63"/>
    </row>
    <row r="15" spans="1:33" s="9" customFormat="1" ht="26.25" hidden="1">
      <c r="A15" s="38"/>
      <c r="B15" s="119"/>
      <c r="C15" s="110"/>
      <c r="D15" s="110" t="e">
        <f t="shared" si="0"/>
        <v>#DIV/0!</v>
      </c>
      <c r="E15" s="116" t="e">
        <f t="shared" si="1"/>
        <v>#DIV/0!</v>
      </c>
      <c r="F15" s="116"/>
      <c r="G15" s="116" t="e">
        <f t="shared" si="2"/>
        <v>#DIV/0!</v>
      </c>
      <c r="H15" s="116"/>
      <c r="I15" s="29" t="e">
        <f t="shared" si="10"/>
        <v>#DIV/0!</v>
      </c>
      <c r="J15" s="16"/>
      <c r="K15" s="29" t="e">
        <f t="shared" si="3"/>
        <v>#DIV/0!</v>
      </c>
      <c r="L15" s="29" t="e">
        <f t="shared" si="12"/>
        <v>#DIV/0!</v>
      </c>
      <c r="M15" s="29" t="e">
        <f t="shared" si="5"/>
        <v>#DIV/0!</v>
      </c>
      <c r="N15" s="17" t="e">
        <f t="shared" si="6"/>
        <v>#DIV/0!</v>
      </c>
      <c r="O15" s="108"/>
      <c r="P15" s="108"/>
      <c r="Q15" s="108" t="e">
        <f t="shared" si="7"/>
        <v>#DIV/0!</v>
      </c>
      <c r="R15" s="109" t="s">
        <v>6</v>
      </c>
      <c r="S15" s="110" t="e">
        <f t="shared" si="13"/>
        <v>#DIV/0!</v>
      </c>
      <c r="T15" s="111" t="s">
        <v>6</v>
      </c>
      <c r="U15" s="29" t="e">
        <f t="shared" si="11"/>
        <v>#DIV/0!</v>
      </c>
      <c r="V15" s="29" t="e">
        <f t="shared" si="8"/>
        <v>#DIV/0!</v>
      </c>
      <c r="W15" s="16" t="e">
        <f t="shared" si="9"/>
        <v>#DIV/0!</v>
      </c>
      <c r="X15" s="33"/>
      <c r="Y15" s="33"/>
      <c r="AA15" s="63"/>
    </row>
    <row r="16" spans="1:33" s="9" customFormat="1" ht="26.25" hidden="1">
      <c r="A16" s="38"/>
      <c r="B16" s="119"/>
      <c r="C16" s="110"/>
      <c r="D16" s="110" t="e">
        <f t="shared" si="0"/>
        <v>#DIV/0!</v>
      </c>
      <c r="E16" s="116" t="e">
        <f t="shared" si="1"/>
        <v>#DIV/0!</v>
      </c>
      <c r="F16" s="116"/>
      <c r="G16" s="116" t="e">
        <f t="shared" si="2"/>
        <v>#DIV/0!</v>
      </c>
      <c r="H16" s="116"/>
      <c r="I16" s="29" t="e">
        <f t="shared" si="10"/>
        <v>#DIV/0!</v>
      </c>
      <c r="J16" s="16"/>
      <c r="K16" s="29" t="e">
        <f t="shared" si="3"/>
        <v>#DIV/0!</v>
      </c>
      <c r="L16" s="29" t="e">
        <f t="shared" si="12"/>
        <v>#DIV/0!</v>
      </c>
      <c r="M16" s="29" t="e">
        <f t="shared" si="5"/>
        <v>#DIV/0!</v>
      </c>
      <c r="N16" s="17" t="e">
        <f t="shared" si="6"/>
        <v>#DIV/0!</v>
      </c>
      <c r="O16" s="108"/>
      <c r="P16" s="108"/>
      <c r="Q16" s="108" t="e">
        <f t="shared" si="7"/>
        <v>#DIV/0!</v>
      </c>
      <c r="R16" s="109" t="s">
        <v>6</v>
      </c>
      <c r="S16" s="110" t="e">
        <f t="shared" si="13"/>
        <v>#DIV/0!</v>
      </c>
      <c r="T16" s="111" t="s">
        <v>6</v>
      </c>
      <c r="U16" s="29" t="e">
        <f t="shared" si="11"/>
        <v>#DIV/0!</v>
      </c>
      <c r="V16" s="29" t="e">
        <f t="shared" si="8"/>
        <v>#DIV/0!</v>
      </c>
      <c r="W16" s="16" t="e">
        <f t="shared" si="9"/>
        <v>#DIV/0!</v>
      </c>
      <c r="X16" s="33"/>
      <c r="Y16" s="33"/>
      <c r="AA16" s="63"/>
    </row>
    <row r="17" spans="1:29" s="9" customFormat="1" ht="26.25" hidden="1">
      <c r="A17" s="38"/>
      <c r="B17" s="119"/>
      <c r="C17" s="110"/>
      <c r="D17" s="110" t="e">
        <f t="shared" si="0"/>
        <v>#DIV/0!</v>
      </c>
      <c r="E17" s="116" t="e">
        <f t="shared" si="1"/>
        <v>#DIV/0!</v>
      </c>
      <c r="F17" s="116"/>
      <c r="G17" s="116" t="e">
        <f t="shared" si="2"/>
        <v>#DIV/0!</v>
      </c>
      <c r="H17" s="116"/>
      <c r="I17" s="29" t="e">
        <f t="shared" si="10"/>
        <v>#DIV/0!</v>
      </c>
      <c r="J17" s="16"/>
      <c r="K17" s="29" t="e">
        <f t="shared" si="3"/>
        <v>#DIV/0!</v>
      </c>
      <c r="L17" s="29" t="e">
        <f t="shared" si="12"/>
        <v>#DIV/0!</v>
      </c>
      <c r="M17" s="29" t="e">
        <f t="shared" si="5"/>
        <v>#DIV/0!</v>
      </c>
      <c r="N17" s="17" t="e">
        <f t="shared" si="6"/>
        <v>#DIV/0!</v>
      </c>
      <c r="O17" s="108"/>
      <c r="P17" s="108"/>
      <c r="Q17" s="108" t="e">
        <f t="shared" si="7"/>
        <v>#DIV/0!</v>
      </c>
      <c r="R17" s="109" t="s">
        <v>6</v>
      </c>
      <c r="S17" s="110" t="e">
        <f t="shared" si="13"/>
        <v>#DIV/0!</v>
      </c>
      <c r="T17" s="111" t="s">
        <v>6</v>
      </c>
      <c r="U17" s="29" t="e">
        <f t="shared" si="11"/>
        <v>#DIV/0!</v>
      </c>
      <c r="V17" s="29" t="e">
        <f t="shared" si="8"/>
        <v>#DIV/0!</v>
      </c>
      <c r="W17" s="16" t="e">
        <f t="shared" si="9"/>
        <v>#DIV/0!</v>
      </c>
      <c r="X17" s="33"/>
      <c r="Y17" s="33"/>
      <c r="AA17" s="63"/>
    </row>
    <row r="18" spans="1:29" s="9" customFormat="1" ht="26.25" hidden="1">
      <c r="A18" s="38"/>
      <c r="B18" s="119"/>
      <c r="C18" s="110"/>
      <c r="D18" s="110" t="e">
        <f t="shared" si="0"/>
        <v>#DIV/0!</v>
      </c>
      <c r="E18" s="116" t="e">
        <f t="shared" si="1"/>
        <v>#DIV/0!</v>
      </c>
      <c r="F18" s="116"/>
      <c r="G18" s="116" t="e">
        <f t="shared" si="2"/>
        <v>#DIV/0!</v>
      </c>
      <c r="H18" s="116"/>
      <c r="I18" s="29" t="e">
        <f t="shared" si="10"/>
        <v>#DIV/0!</v>
      </c>
      <c r="J18" s="16"/>
      <c r="K18" s="29" t="e">
        <f t="shared" si="3"/>
        <v>#DIV/0!</v>
      </c>
      <c r="L18" s="29" t="e">
        <f t="shared" si="12"/>
        <v>#DIV/0!</v>
      </c>
      <c r="M18" s="29" t="e">
        <f t="shared" si="5"/>
        <v>#DIV/0!</v>
      </c>
      <c r="N18" s="17" t="e">
        <f t="shared" si="6"/>
        <v>#DIV/0!</v>
      </c>
      <c r="O18" s="108"/>
      <c r="P18" s="108"/>
      <c r="Q18" s="108" t="e">
        <f t="shared" si="7"/>
        <v>#DIV/0!</v>
      </c>
      <c r="R18" s="109" t="s">
        <v>6</v>
      </c>
      <c r="S18" s="110" t="e">
        <f t="shared" si="13"/>
        <v>#DIV/0!</v>
      </c>
      <c r="T18" s="111" t="s">
        <v>6</v>
      </c>
      <c r="U18" s="29" t="e">
        <f t="shared" si="11"/>
        <v>#DIV/0!</v>
      </c>
      <c r="V18" s="29" t="e">
        <f t="shared" si="8"/>
        <v>#DIV/0!</v>
      </c>
      <c r="W18" s="16" t="e">
        <f t="shared" si="9"/>
        <v>#DIV/0!</v>
      </c>
      <c r="X18" s="33"/>
      <c r="Y18" s="33"/>
      <c r="AA18" s="63"/>
    </row>
    <row r="19" spans="1:29" s="9" customFormat="1" ht="26.25" hidden="1">
      <c r="A19" s="38"/>
      <c r="B19" s="119"/>
      <c r="C19" s="110"/>
      <c r="D19" s="110" t="e">
        <f t="shared" si="0"/>
        <v>#DIV/0!</v>
      </c>
      <c r="E19" s="116" t="e">
        <f t="shared" si="1"/>
        <v>#DIV/0!</v>
      </c>
      <c r="F19" s="116"/>
      <c r="G19" s="116" t="e">
        <f t="shared" si="2"/>
        <v>#DIV/0!</v>
      </c>
      <c r="H19" s="116"/>
      <c r="I19" s="29" t="e">
        <f t="shared" si="10"/>
        <v>#DIV/0!</v>
      </c>
      <c r="J19" s="16"/>
      <c r="K19" s="29" t="e">
        <f t="shared" si="3"/>
        <v>#DIV/0!</v>
      </c>
      <c r="L19" s="29" t="e">
        <f t="shared" si="12"/>
        <v>#DIV/0!</v>
      </c>
      <c r="M19" s="29" t="e">
        <f t="shared" si="5"/>
        <v>#DIV/0!</v>
      </c>
      <c r="N19" s="17" t="e">
        <f t="shared" si="6"/>
        <v>#DIV/0!</v>
      </c>
      <c r="O19" s="108"/>
      <c r="P19" s="108"/>
      <c r="Q19" s="108" t="e">
        <f t="shared" si="7"/>
        <v>#DIV/0!</v>
      </c>
      <c r="R19" s="109" t="s">
        <v>6</v>
      </c>
      <c r="S19" s="110" t="e">
        <f t="shared" si="13"/>
        <v>#DIV/0!</v>
      </c>
      <c r="T19" s="111" t="s">
        <v>6</v>
      </c>
      <c r="U19" s="29" t="e">
        <f t="shared" si="11"/>
        <v>#DIV/0!</v>
      </c>
      <c r="V19" s="29" t="e">
        <f t="shared" si="8"/>
        <v>#DIV/0!</v>
      </c>
      <c r="W19" s="16" t="e">
        <f t="shared" si="9"/>
        <v>#DIV/0!</v>
      </c>
      <c r="X19" s="33"/>
      <c r="Y19" s="33"/>
      <c r="AA19" s="63"/>
    </row>
    <row r="20" spans="1:29" s="9" customFormat="1" ht="26.25" hidden="1">
      <c r="A20" s="38"/>
      <c r="B20" s="119"/>
      <c r="C20" s="110"/>
      <c r="D20" s="110" t="e">
        <f t="shared" si="0"/>
        <v>#DIV/0!</v>
      </c>
      <c r="E20" s="116" t="e">
        <f t="shared" si="1"/>
        <v>#DIV/0!</v>
      </c>
      <c r="F20" s="116"/>
      <c r="G20" s="116" t="e">
        <f t="shared" si="2"/>
        <v>#DIV/0!</v>
      </c>
      <c r="H20" s="116"/>
      <c r="I20" s="29" t="e">
        <f t="shared" si="10"/>
        <v>#DIV/0!</v>
      </c>
      <c r="J20" s="16"/>
      <c r="K20" s="29" t="e">
        <f t="shared" si="3"/>
        <v>#DIV/0!</v>
      </c>
      <c r="L20" s="29" t="e">
        <f t="shared" si="12"/>
        <v>#DIV/0!</v>
      </c>
      <c r="M20" s="29" t="e">
        <f t="shared" si="5"/>
        <v>#DIV/0!</v>
      </c>
      <c r="N20" s="17" t="e">
        <f t="shared" si="6"/>
        <v>#DIV/0!</v>
      </c>
      <c r="O20" s="108"/>
      <c r="P20" s="108"/>
      <c r="Q20" s="108" t="e">
        <f t="shared" si="7"/>
        <v>#DIV/0!</v>
      </c>
      <c r="R20" s="109" t="s">
        <v>6</v>
      </c>
      <c r="S20" s="110" t="e">
        <f t="shared" si="13"/>
        <v>#DIV/0!</v>
      </c>
      <c r="T20" s="111" t="s">
        <v>6</v>
      </c>
      <c r="U20" s="29" t="e">
        <f t="shared" si="11"/>
        <v>#DIV/0!</v>
      </c>
      <c r="V20" s="29" t="e">
        <f t="shared" si="8"/>
        <v>#DIV/0!</v>
      </c>
      <c r="W20" s="16" t="e">
        <f t="shared" si="9"/>
        <v>#DIV/0!</v>
      </c>
      <c r="X20" s="33"/>
      <c r="Y20" s="33"/>
      <c r="AA20" s="63"/>
    </row>
    <row r="21" spans="1:29" s="9" customFormat="1" ht="26.25" hidden="1">
      <c r="A21" s="38"/>
      <c r="B21" s="119"/>
      <c r="C21" s="110"/>
      <c r="D21" s="110" t="e">
        <f t="shared" si="0"/>
        <v>#DIV/0!</v>
      </c>
      <c r="E21" s="116" t="e">
        <f t="shared" si="1"/>
        <v>#DIV/0!</v>
      </c>
      <c r="F21" s="116"/>
      <c r="G21" s="116" t="e">
        <f t="shared" si="2"/>
        <v>#DIV/0!</v>
      </c>
      <c r="H21" s="116"/>
      <c r="I21" s="29" t="e">
        <f t="shared" si="10"/>
        <v>#DIV/0!</v>
      </c>
      <c r="J21" s="16"/>
      <c r="K21" s="29" t="e">
        <f t="shared" si="3"/>
        <v>#DIV/0!</v>
      </c>
      <c r="L21" s="29" t="e">
        <f t="shared" si="12"/>
        <v>#DIV/0!</v>
      </c>
      <c r="M21" s="29" t="e">
        <f t="shared" si="5"/>
        <v>#DIV/0!</v>
      </c>
      <c r="N21" s="17" t="e">
        <f t="shared" si="6"/>
        <v>#DIV/0!</v>
      </c>
      <c r="O21" s="108"/>
      <c r="P21" s="108"/>
      <c r="Q21" s="108" t="e">
        <f t="shared" si="7"/>
        <v>#DIV/0!</v>
      </c>
      <c r="R21" s="109" t="s">
        <v>6</v>
      </c>
      <c r="S21" s="110" t="e">
        <f t="shared" si="13"/>
        <v>#DIV/0!</v>
      </c>
      <c r="T21" s="111" t="s">
        <v>6</v>
      </c>
      <c r="U21" s="29" t="e">
        <f t="shared" si="11"/>
        <v>#DIV/0!</v>
      </c>
      <c r="V21" s="29" t="e">
        <f t="shared" si="8"/>
        <v>#DIV/0!</v>
      </c>
      <c r="W21" s="16" t="e">
        <f t="shared" si="9"/>
        <v>#DIV/0!</v>
      </c>
      <c r="X21" s="33"/>
      <c r="Y21" s="33"/>
      <c r="AA21" s="63"/>
    </row>
    <row r="22" spans="1:29" s="9" customFormat="1" ht="26.25" hidden="1">
      <c r="A22" s="8"/>
      <c r="B22" s="119"/>
      <c r="C22" s="110"/>
      <c r="D22" s="110" t="e">
        <f t="shared" si="0"/>
        <v>#DIV/0!</v>
      </c>
      <c r="E22" s="116" t="e">
        <f t="shared" si="1"/>
        <v>#DIV/0!</v>
      </c>
      <c r="F22" s="116"/>
      <c r="G22" s="116" t="e">
        <f t="shared" si="2"/>
        <v>#DIV/0!</v>
      </c>
      <c r="H22" s="116"/>
      <c r="I22" s="29" t="e">
        <f t="shared" si="10"/>
        <v>#DIV/0!</v>
      </c>
      <c r="J22" s="16"/>
      <c r="K22" s="29" t="e">
        <f t="shared" si="3"/>
        <v>#DIV/0!</v>
      </c>
      <c r="L22" s="29" t="e">
        <f t="shared" si="12"/>
        <v>#DIV/0!</v>
      </c>
      <c r="M22" s="29" t="e">
        <f t="shared" si="5"/>
        <v>#DIV/0!</v>
      </c>
      <c r="N22" s="17" t="e">
        <f t="shared" si="6"/>
        <v>#DIV/0!</v>
      </c>
      <c r="O22" s="108"/>
      <c r="P22" s="108"/>
      <c r="Q22" s="108" t="e">
        <f t="shared" si="7"/>
        <v>#DIV/0!</v>
      </c>
      <c r="R22" s="109" t="s">
        <v>6</v>
      </c>
      <c r="S22" s="110" t="e">
        <f t="shared" si="13"/>
        <v>#DIV/0!</v>
      </c>
      <c r="T22" s="111" t="s">
        <v>6</v>
      </c>
      <c r="U22" s="29" t="e">
        <f t="shared" si="11"/>
        <v>#DIV/0!</v>
      </c>
      <c r="V22" s="29" t="e">
        <f t="shared" si="8"/>
        <v>#DIV/0!</v>
      </c>
      <c r="W22" s="16" t="e">
        <f t="shared" si="9"/>
        <v>#DIV/0!</v>
      </c>
      <c r="X22" s="33"/>
      <c r="Y22" s="33"/>
      <c r="AA22" s="63"/>
    </row>
    <row r="23" spans="1:29" s="9" customFormat="1" ht="26.25" hidden="1">
      <c r="A23" s="8"/>
      <c r="B23" s="119"/>
      <c r="C23" s="110"/>
      <c r="D23" s="110" t="e">
        <f t="shared" si="0"/>
        <v>#DIV/0!</v>
      </c>
      <c r="E23" s="116" t="e">
        <f t="shared" si="1"/>
        <v>#DIV/0!</v>
      </c>
      <c r="F23" s="116"/>
      <c r="G23" s="116" t="e">
        <f t="shared" si="2"/>
        <v>#DIV/0!</v>
      </c>
      <c r="H23" s="116"/>
      <c r="I23" s="29" t="e">
        <f t="shared" si="10"/>
        <v>#DIV/0!</v>
      </c>
      <c r="J23" s="16"/>
      <c r="K23" s="29" t="e">
        <f t="shared" si="3"/>
        <v>#DIV/0!</v>
      </c>
      <c r="L23" s="29" t="e">
        <f t="shared" si="12"/>
        <v>#DIV/0!</v>
      </c>
      <c r="M23" s="29" t="e">
        <f t="shared" si="5"/>
        <v>#DIV/0!</v>
      </c>
      <c r="N23" s="17" t="e">
        <f t="shared" si="6"/>
        <v>#DIV/0!</v>
      </c>
      <c r="O23" s="108"/>
      <c r="P23" s="108"/>
      <c r="Q23" s="108" t="e">
        <f t="shared" si="7"/>
        <v>#DIV/0!</v>
      </c>
      <c r="R23" s="109" t="s">
        <v>6</v>
      </c>
      <c r="S23" s="110" t="e">
        <f t="shared" si="13"/>
        <v>#DIV/0!</v>
      </c>
      <c r="T23" s="111" t="s">
        <v>6</v>
      </c>
      <c r="U23" s="29" t="e">
        <f t="shared" si="11"/>
        <v>#DIV/0!</v>
      </c>
      <c r="V23" s="29" t="e">
        <f t="shared" si="8"/>
        <v>#DIV/0!</v>
      </c>
      <c r="W23" s="16" t="e">
        <f t="shared" si="9"/>
        <v>#DIV/0!</v>
      </c>
      <c r="X23" s="33"/>
      <c r="Y23" s="33"/>
      <c r="AA23" s="63"/>
    </row>
    <row r="24" spans="1:29" s="9" customFormat="1" ht="26.25" hidden="1">
      <c r="A24" s="8"/>
      <c r="B24" s="119"/>
      <c r="C24" s="110"/>
      <c r="D24" s="110" t="e">
        <f t="shared" si="0"/>
        <v>#DIV/0!</v>
      </c>
      <c r="E24" s="116" t="e">
        <f t="shared" si="1"/>
        <v>#DIV/0!</v>
      </c>
      <c r="F24" s="116"/>
      <c r="G24" s="116" t="e">
        <f t="shared" si="2"/>
        <v>#DIV/0!</v>
      </c>
      <c r="H24" s="116"/>
      <c r="I24" s="29" t="e">
        <f t="shared" si="10"/>
        <v>#DIV/0!</v>
      </c>
      <c r="J24" s="16"/>
      <c r="K24" s="29" t="e">
        <f t="shared" si="3"/>
        <v>#DIV/0!</v>
      </c>
      <c r="L24" s="29" t="e">
        <f t="shared" si="12"/>
        <v>#DIV/0!</v>
      </c>
      <c r="M24" s="29" t="e">
        <f t="shared" si="5"/>
        <v>#DIV/0!</v>
      </c>
      <c r="N24" s="17" t="e">
        <f t="shared" si="6"/>
        <v>#DIV/0!</v>
      </c>
      <c r="O24" s="108"/>
      <c r="P24" s="108"/>
      <c r="Q24" s="108" t="e">
        <f t="shared" si="7"/>
        <v>#DIV/0!</v>
      </c>
      <c r="R24" s="109" t="s">
        <v>6</v>
      </c>
      <c r="S24" s="110" t="e">
        <f t="shared" si="13"/>
        <v>#DIV/0!</v>
      </c>
      <c r="T24" s="111" t="s">
        <v>6</v>
      </c>
      <c r="U24" s="29" t="e">
        <f t="shared" si="11"/>
        <v>#DIV/0!</v>
      </c>
      <c r="V24" s="29" t="e">
        <f t="shared" si="8"/>
        <v>#DIV/0!</v>
      </c>
      <c r="W24" s="16" t="e">
        <f t="shared" si="9"/>
        <v>#DIV/0!</v>
      </c>
      <c r="X24" s="33"/>
      <c r="Y24" s="33"/>
      <c r="AA24" s="63"/>
    </row>
    <row r="25" spans="1:29" s="9" customFormat="1" ht="26.25" hidden="1">
      <c r="A25" s="8"/>
      <c r="B25" s="119"/>
      <c r="C25" s="110"/>
      <c r="D25" s="110" t="e">
        <f t="shared" si="0"/>
        <v>#DIV/0!</v>
      </c>
      <c r="E25" s="116" t="e">
        <f t="shared" si="1"/>
        <v>#DIV/0!</v>
      </c>
      <c r="F25" s="116"/>
      <c r="G25" s="116" t="e">
        <f t="shared" si="2"/>
        <v>#DIV/0!</v>
      </c>
      <c r="H25" s="116"/>
      <c r="I25" s="29" t="e">
        <f t="shared" si="10"/>
        <v>#DIV/0!</v>
      </c>
      <c r="J25" s="16"/>
      <c r="K25" s="29" t="e">
        <f t="shared" si="3"/>
        <v>#DIV/0!</v>
      </c>
      <c r="L25" s="29" t="e">
        <f t="shared" si="12"/>
        <v>#DIV/0!</v>
      </c>
      <c r="M25" s="29" t="e">
        <f t="shared" si="5"/>
        <v>#DIV/0!</v>
      </c>
      <c r="N25" s="17" t="e">
        <f t="shared" si="6"/>
        <v>#DIV/0!</v>
      </c>
      <c r="O25" s="108"/>
      <c r="P25" s="108"/>
      <c r="Q25" s="108" t="e">
        <f t="shared" si="7"/>
        <v>#DIV/0!</v>
      </c>
      <c r="R25" s="109" t="s">
        <v>6</v>
      </c>
      <c r="S25" s="110" t="e">
        <f t="shared" si="13"/>
        <v>#DIV/0!</v>
      </c>
      <c r="T25" s="111" t="s">
        <v>6</v>
      </c>
      <c r="U25" s="29" t="e">
        <f t="shared" si="11"/>
        <v>#DIV/0!</v>
      </c>
      <c r="V25" s="29" t="e">
        <f t="shared" si="8"/>
        <v>#DIV/0!</v>
      </c>
      <c r="W25" s="16" t="e">
        <f t="shared" si="9"/>
        <v>#DIV/0!</v>
      </c>
      <c r="X25" s="33"/>
      <c r="Y25" s="33"/>
      <c r="AA25" s="63"/>
    </row>
    <row r="26" spans="1:29" s="9" customFormat="1" ht="26.25" hidden="1">
      <c r="A26" s="8"/>
      <c r="B26" s="119"/>
      <c r="C26" s="110"/>
      <c r="D26" s="110" t="e">
        <f t="shared" si="0"/>
        <v>#DIV/0!</v>
      </c>
      <c r="E26" s="116" t="e">
        <f t="shared" si="1"/>
        <v>#DIV/0!</v>
      </c>
      <c r="F26" s="116"/>
      <c r="G26" s="116" t="e">
        <f t="shared" si="2"/>
        <v>#DIV/0!</v>
      </c>
      <c r="H26" s="116"/>
      <c r="I26" s="29" t="e">
        <f t="shared" si="10"/>
        <v>#DIV/0!</v>
      </c>
      <c r="J26" s="16"/>
      <c r="K26" s="29" t="e">
        <f t="shared" si="3"/>
        <v>#DIV/0!</v>
      </c>
      <c r="L26" s="29" t="e">
        <f t="shared" si="12"/>
        <v>#DIV/0!</v>
      </c>
      <c r="M26" s="29" t="e">
        <f t="shared" si="5"/>
        <v>#DIV/0!</v>
      </c>
      <c r="N26" s="17" t="e">
        <f t="shared" si="6"/>
        <v>#DIV/0!</v>
      </c>
      <c r="O26" s="108"/>
      <c r="P26" s="108"/>
      <c r="Q26" s="108" t="e">
        <f t="shared" si="7"/>
        <v>#DIV/0!</v>
      </c>
      <c r="R26" s="109" t="s">
        <v>6</v>
      </c>
      <c r="S26" s="110" t="e">
        <f t="shared" si="13"/>
        <v>#DIV/0!</v>
      </c>
      <c r="T26" s="111" t="s">
        <v>6</v>
      </c>
      <c r="U26" s="29" t="e">
        <f t="shared" si="11"/>
        <v>#DIV/0!</v>
      </c>
      <c r="V26" s="29" t="e">
        <f t="shared" si="8"/>
        <v>#DIV/0!</v>
      </c>
      <c r="W26" s="16" t="e">
        <f t="shared" si="9"/>
        <v>#DIV/0!</v>
      </c>
      <c r="X26" s="33"/>
      <c r="Y26" s="33"/>
      <c r="AA26" s="63"/>
    </row>
    <row r="27" spans="1:29" s="9" customFormat="1" ht="26.25" hidden="1">
      <c r="A27" s="8"/>
      <c r="B27" s="119"/>
      <c r="C27" s="110"/>
      <c r="D27" s="110" t="e">
        <f t="shared" si="0"/>
        <v>#DIV/0!</v>
      </c>
      <c r="E27" s="116" t="e">
        <f t="shared" si="1"/>
        <v>#DIV/0!</v>
      </c>
      <c r="F27" s="116"/>
      <c r="G27" s="116" t="e">
        <f t="shared" si="2"/>
        <v>#DIV/0!</v>
      </c>
      <c r="H27" s="116"/>
      <c r="I27" s="29" t="e">
        <f t="shared" si="10"/>
        <v>#DIV/0!</v>
      </c>
      <c r="J27" s="16"/>
      <c r="K27" s="29" t="e">
        <f t="shared" si="3"/>
        <v>#DIV/0!</v>
      </c>
      <c r="L27" s="29" t="e">
        <f t="shared" si="12"/>
        <v>#DIV/0!</v>
      </c>
      <c r="M27" s="29" t="e">
        <f t="shared" si="5"/>
        <v>#DIV/0!</v>
      </c>
      <c r="N27" s="17" t="e">
        <f t="shared" si="6"/>
        <v>#DIV/0!</v>
      </c>
      <c r="O27" s="108"/>
      <c r="P27" s="108"/>
      <c r="Q27" s="108" t="e">
        <f t="shared" si="7"/>
        <v>#DIV/0!</v>
      </c>
      <c r="R27" s="109" t="s">
        <v>6</v>
      </c>
      <c r="S27" s="110" t="e">
        <f t="shared" si="13"/>
        <v>#DIV/0!</v>
      </c>
      <c r="T27" s="111" t="s">
        <v>6</v>
      </c>
      <c r="U27" s="29" t="e">
        <f t="shared" si="11"/>
        <v>#DIV/0!</v>
      </c>
      <c r="V27" s="29" t="e">
        <f t="shared" si="8"/>
        <v>#DIV/0!</v>
      </c>
      <c r="W27" s="16" t="e">
        <f t="shared" si="9"/>
        <v>#DIV/0!</v>
      </c>
      <c r="X27" s="33"/>
      <c r="Y27" s="33"/>
      <c r="AA27" s="63"/>
    </row>
    <row r="28" spans="1:29" s="9" customFormat="1" ht="26.25" hidden="1">
      <c r="A28" s="8"/>
      <c r="B28" s="119"/>
      <c r="C28" s="110"/>
      <c r="D28" s="110" t="e">
        <f t="shared" si="0"/>
        <v>#DIV/0!</v>
      </c>
      <c r="E28" s="116" t="e">
        <f t="shared" si="1"/>
        <v>#DIV/0!</v>
      </c>
      <c r="F28" s="116"/>
      <c r="G28" s="116" t="e">
        <f t="shared" si="2"/>
        <v>#DIV/0!</v>
      </c>
      <c r="H28" s="116"/>
      <c r="I28" s="29" t="e">
        <f t="shared" si="10"/>
        <v>#DIV/0!</v>
      </c>
      <c r="J28" s="16"/>
      <c r="K28" s="29" t="e">
        <f t="shared" si="3"/>
        <v>#DIV/0!</v>
      </c>
      <c r="L28" s="29" t="e">
        <f t="shared" si="12"/>
        <v>#DIV/0!</v>
      </c>
      <c r="M28" s="29" t="e">
        <f t="shared" si="5"/>
        <v>#DIV/0!</v>
      </c>
      <c r="N28" s="17" t="e">
        <f t="shared" si="6"/>
        <v>#DIV/0!</v>
      </c>
      <c r="O28" s="108"/>
      <c r="P28" s="108"/>
      <c r="Q28" s="108" t="e">
        <f t="shared" si="7"/>
        <v>#DIV/0!</v>
      </c>
      <c r="R28" s="109" t="s">
        <v>6</v>
      </c>
      <c r="S28" s="110" t="e">
        <f t="shared" si="13"/>
        <v>#DIV/0!</v>
      </c>
      <c r="T28" s="111" t="s">
        <v>6</v>
      </c>
      <c r="U28" s="29" t="e">
        <f t="shared" si="11"/>
        <v>#DIV/0!</v>
      </c>
      <c r="V28" s="29" t="e">
        <f t="shared" si="8"/>
        <v>#DIV/0!</v>
      </c>
      <c r="W28" s="16" t="e">
        <f t="shared" si="9"/>
        <v>#DIV/0!</v>
      </c>
      <c r="X28" s="33"/>
      <c r="Y28" s="33"/>
      <c r="AA28" s="63"/>
    </row>
    <row r="29" spans="1:29" s="28" customFormat="1" ht="55.5" customHeight="1">
      <c r="A29" s="10" t="s">
        <v>20</v>
      </c>
      <c r="B29" s="120">
        <f>SUM(B5:B28)</f>
        <v>15.507</v>
      </c>
      <c r="C29" s="114">
        <f>SUM(C5:C28)</f>
        <v>38095.254999999997</v>
      </c>
      <c r="D29" s="114">
        <f>C29/B29</f>
        <v>2456.6489327400527</v>
      </c>
      <c r="E29" s="121">
        <f>D29/D29</f>
        <v>1</v>
      </c>
      <c r="F29" s="121">
        <v>1</v>
      </c>
      <c r="G29" s="121">
        <f>E29/F29</f>
        <v>1</v>
      </c>
      <c r="H29" s="121">
        <f>SUM(H5:H28)/2</f>
        <v>0.84399999999999997</v>
      </c>
      <c r="I29" s="30">
        <f>SUM(I5:I10)</f>
        <v>5119.0299971930244</v>
      </c>
      <c r="J29" s="25">
        <v>0.4</v>
      </c>
      <c r="K29" s="30">
        <f>SUM(K5:K10)</f>
        <v>2047.6119988772102</v>
      </c>
      <c r="L29" s="30">
        <f>SUM(L5:L10)</f>
        <v>48289.066998877199</v>
      </c>
      <c r="M29" s="30">
        <f>L29/B29</f>
        <v>3114.0173469321726</v>
      </c>
      <c r="N29" s="27">
        <v>1</v>
      </c>
      <c r="O29" s="112">
        <f>SUM(O5:O28)</f>
        <v>36537.300000000003</v>
      </c>
      <c r="P29" s="113">
        <f>SUM(P5:P28)</f>
        <v>9704.1549999999988</v>
      </c>
      <c r="Q29" s="112">
        <f>(O29+P29)/B29</f>
        <v>2981.9729799445413</v>
      </c>
      <c r="R29" s="112">
        <v>1</v>
      </c>
      <c r="S29" s="114">
        <f>SUM(S5:S10)</f>
        <v>7296.062582053758</v>
      </c>
      <c r="T29" s="114">
        <v>9726.2000000000007</v>
      </c>
      <c r="U29" s="30">
        <f>SUM(U5:U10)</f>
        <v>7678.588001122791</v>
      </c>
      <c r="V29" s="29">
        <f t="shared" si="8"/>
        <v>9726.2000000000007</v>
      </c>
      <c r="W29" s="30">
        <f>SUM(W5:W10)/6</f>
        <v>1.1138216993271064</v>
      </c>
      <c r="X29" s="34"/>
      <c r="Y29" s="34"/>
      <c r="AA29" s="63"/>
      <c r="AC29" s="65">
        <f>AC6+AC7+AC8</f>
        <v>-3458.0555266597094</v>
      </c>
    </row>
    <row r="30" spans="1:29" s="11" customFormat="1" ht="26.25">
      <c r="B30" s="21"/>
      <c r="F30" s="21"/>
      <c r="G30" s="21"/>
      <c r="S30" s="12"/>
      <c r="T30" s="12"/>
      <c r="W30" s="21"/>
      <c r="X30" s="21"/>
      <c r="Y30" s="21"/>
    </row>
    <row r="31" spans="1:29" s="11" customFormat="1" ht="26.25">
      <c r="B31" s="21"/>
      <c r="F31" s="21"/>
      <c r="G31" s="36"/>
      <c r="K31" s="13"/>
      <c r="W31" s="21"/>
      <c r="X31" s="21"/>
      <c r="Y31" s="21"/>
    </row>
    <row r="32" spans="1:29" s="11" customFormat="1" ht="150.75" hidden="1" thickBot="1">
      <c r="A32" s="40"/>
      <c r="B32" s="41" t="s">
        <v>21</v>
      </c>
      <c r="C32" s="41" t="s">
        <v>22</v>
      </c>
      <c r="F32" s="21"/>
      <c r="G32" s="36"/>
      <c r="H32" s="13"/>
      <c r="N32" s="13"/>
      <c r="O32" s="13"/>
      <c r="P32" s="13" t="s">
        <v>21</v>
      </c>
      <c r="Q32" s="39" t="s">
        <v>22</v>
      </c>
      <c r="R32" s="13"/>
      <c r="W32" s="13"/>
      <c r="X32" s="21"/>
      <c r="Y32" s="21"/>
    </row>
    <row r="33" spans="2:25" s="14" customFormat="1" ht="26.25">
      <c r="B33" s="22"/>
      <c r="F33" s="22"/>
      <c r="G33" s="37"/>
      <c r="H33" s="15"/>
      <c r="N33" s="15"/>
      <c r="O33" s="15"/>
      <c r="P33" s="15"/>
      <c r="Q33" s="15"/>
      <c r="R33" s="15"/>
      <c r="W33" s="15"/>
      <c r="X33" s="22"/>
      <c r="Y33" s="22"/>
    </row>
    <row r="34" spans="2:25" s="14" customFormat="1" ht="26.25">
      <c r="B34" s="22"/>
      <c r="F34" s="22"/>
      <c r="G34" s="22"/>
      <c r="X34" s="22"/>
      <c r="Y34" s="22"/>
    </row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F18"/>
  <sheetViews>
    <sheetView workbookViewId="0">
      <selection activeCell="B5" sqref="B5:F12"/>
    </sheetView>
  </sheetViews>
  <sheetFormatPr defaultColWidth="9.140625" defaultRowHeight="15"/>
  <cols>
    <col min="1" max="1" width="22.7109375" style="52" bestFit="1" customWidth="1"/>
    <col min="2" max="6" width="18.85546875" style="52" customWidth="1"/>
    <col min="7" max="16384" width="9.140625" style="52"/>
  </cols>
  <sheetData>
    <row r="1" spans="1:6" ht="16.5">
      <c r="A1" s="97" t="s">
        <v>80</v>
      </c>
      <c r="B1" s="97"/>
      <c r="C1" s="97"/>
      <c r="D1" s="97"/>
      <c r="E1" s="97"/>
      <c r="F1" s="97"/>
    </row>
    <row r="3" spans="1:6" ht="94.5">
      <c r="A3" s="53" t="s">
        <v>0</v>
      </c>
      <c r="B3" s="53" t="s">
        <v>53</v>
      </c>
      <c r="C3" s="53" t="s">
        <v>54</v>
      </c>
      <c r="D3" s="53" t="s">
        <v>55</v>
      </c>
      <c r="E3" s="53" t="s">
        <v>56</v>
      </c>
      <c r="F3" s="53" t="s">
        <v>81</v>
      </c>
    </row>
    <row r="4" spans="1:6" ht="15.75">
      <c r="A4" s="53"/>
      <c r="B4" s="53">
        <v>1</v>
      </c>
      <c r="C4" s="53">
        <v>2</v>
      </c>
      <c r="D4" s="53">
        <v>3</v>
      </c>
      <c r="E4" s="53">
        <v>4</v>
      </c>
      <c r="F4" s="54">
        <v>5</v>
      </c>
    </row>
    <row r="5" spans="1:6" ht="15.75">
      <c r="A5" s="55" t="s">
        <v>57</v>
      </c>
      <c r="B5" s="122">
        <v>14668</v>
      </c>
      <c r="C5" s="122">
        <v>1259.3</v>
      </c>
      <c r="D5" s="122">
        <v>2688.4</v>
      </c>
      <c r="E5" s="123">
        <f>'за счет субвенций'!F3</f>
        <v>4531.9849999999997</v>
      </c>
      <c r="F5" s="124">
        <f t="shared" ref="F5:F10" si="0">SUM(B5:E5)</f>
        <v>23147.685000000001</v>
      </c>
    </row>
    <row r="6" spans="1:6" ht="15.75">
      <c r="A6" s="55" t="s">
        <v>58</v>
      </c>
      <c r="B6" s="122">
        <v>234.1</v>
      </c>
      <c r="C6" s="122">
        <v>63</v>
      </c>
      <c r="D6" s="122">
        <v>535.6</v>
      </c>
      <c r="E6" s="123">
        <f>'за счет субвенций'!F4</f>
        <v>776.6</v>
      </c>
      <c r="F6" s="124">
        <f>SUM(B6:E6)</f>
        <v>1609.3000000000002</v>
      </c>
    </row>
    <row r="7" spans="1:6" ht="15.75">
      <c r="A7" s="55" t="s">
        <v>59</v>
      </c>
      <c r="B7" s="122">
        <v>807.5</v>
      </c>
      <c r="C7" s="122">
        <v>68.599999999999994</v>
      </c>
      <c r="D7" s="122">
        <v>416</v>
      </c>
      <c r="E7" s="123">
        <f>'за счет субвенций'!F5</f>
        <v>749.7</v>
      </c>
      <c r="F7" s="124">
        <f>SUM(B7:E7)</f>
        <v>2041.8</v>
      </c>
    </row>
    <row r="8" spans="1:6" ht="15.75">
      <c r="A8" s="55" t="s">
        <v>60</v>
      </c>
      <c r="B8" s="122">
        <v>305.60000000000002</v>
      </c>
      <c r="C8" s="122">
        <v>50.6</v>
      </c>
      <c r="D8" s="122">
        <v>182</v>
      </c>
      <c r="E8" s="123">
        <f>'за счет субвенций'!F6</f>
        <v>730.3</v>
      </c>
      <c r="F8" s="124">
        <f t="shared" si="0"/>
        <v>1268.5</v>
      </c>
    </row>
    <row r="9" spans="1:6" ht="15.75">
      <c r="A9" s="55" t="s">
        <v>61</v>
      </c>
      <c r="B9" s="122">
        <v>1052.4000000000001</v>
      </c>
      <c r="C9" s="122">
        <v>804.3</v>
      </c>
      <c r="D9" s="122">
        <v>2872.5</v>
      </c>
      <c r="E9" s="123">
        <f>'за счет субвенций'!F7</f>
        <v>1773.5</v>
      </c>
      <c r="F9" s="124">
        <f t="shared" si="0"/>
        <v>6502.7</v>
      </c>
    </row>
    <row r="10" spans="1:6" ht="15.75">
      <c r="A10" s="55" t="s">
        <v>62</v>
      </c>
      <c r="B10" s="122">
        <v>1262.7</v>
      </c>
      <c r="C10" s="122">
        <v>230.3</v>
      </c>
      <c r="D10" s="122">
        <v>890.2</v>
      </c>
      <c r="E10" s="123">
        <f>'за счет субвенций'!F8</f>
        <v>1142.07</v>
      </c>
      <c r="F10" s="124">
        <f t="shared" si="0"/>
        <v>3525.2699999999995</v>
      </c>
    </row>
    <row r="11" spans="1:6" ht="15.75">
      <c r="A11" s="55"/>
      <c r="B11" s="122"/>
      <c r="C11" s="122"/>
      <c r="D11" s="122"/>
      <c r="E11" s="125"/>
      <c r="F11" s="124"/>
    </row>
    <row r="12" spans="1:6" ht="15.75">
      <c r="A12" s="53" t="s">
        <v>20</v>
      </c>
      <c r="B12" s="126">
        <f>SUM(B5:B11)</f>
        <v>18330.300000000003</v>
      </c>
      <c r="C12" s="127">
        <f>SUM(C5:C11)</f>
        <v>2476.1</v>
      </c>
      <c r="D12" s="127">
        <f>SUM(D5:D11)</f>
        <v>7584.7</v>
      </c>
      <c r="E12" s="127">
        <f>SUM(E5:E11)</f>
        <v>9704.1549999999988</v>
      </c>
      <c r="F12" s="127">
        <f>SUM(F5:F11)</f>
        <v>38095.254999999997</v>
      </c>
    </row>
    <row r="13" spans="1:6" ht="15.75">
      <c r="A13" s="56"/>
      <c r="B13" s="57"/>
      <c r="C13" s="57"/>
      <c r="D13" s="57"/>
      <c r="E13" s="57"/>
      <c r="F13" s="57"/>
    </row>
    <row r="14" spans="1:6" ht="15.75">
      <c r="A14" s="57"/>
      <c r="B14" s="57"/>
      <c r="C14" s="57"/>
      <c r="D14" s="57"/>
      <c r="E14" s="57"/>
      <c r="F14" s="57"/>
    </row>
    <row r="15" spans="1:6" ht="15.75">
      <c r="A15" s="58"/>
      <c r="B15" s="58"/>
      <c r="C15" s="58"/>
      <c r="D15" s="58"/>
      <c r="E15" s="58"/>
      <c r="F15" s="58"/>
    </row>
    <row r="16" spans="1:6" ht="15.75">
      <c r="A16" s="57"/>
      <c r="B16" s="57"/>
      <c r="C16" s="57"/>
      <c r="D16" s="57"/>
      <c r="E16" s="57"/>
      <c r="F16" s="57"/>
    </row>
    <row r="17" spans="1:6" ht="15.75">
      <c r="A17" s="57"/>
      <c r="B17" s="57"/>
      <c r="C17" s="57"/>
      <c r="D17" s="57"/>
      <c r="E17" s="57"/>
      <c r="F17" s="57"/>
    </row>
    <row r="18" spans="1:6" ht="15.75">
      <c r="A18" s="57"/>
      <c r="B18" s="57"/>
      <c r="C18" s="57"/>
      <c r="D18" s="57"/>
      <c r="E18" s="57"/>
      <c r="F18" s="57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18"/>
  <sheetViews>
    <sheetView workbookViewId="0">
      <selection activeCell="C12" sqref="C12"/>
    </sheetView>
  </sheetViews>
  <sheetFormatPr defaultColWidth="9.140625" defaultRowHeight="15"/>
  <cols>
    <col min="1" max="1" width="22.7109375" style="67" bestFit="1" customWidth="1"/>
    <col min="2" max="9" width="17.5703125" style="67" customWidth="1"/>
    <col min="10" max="16384" width="9.140625" style="67"/>
  </cols>
  <sheetData>
    <row r="1" spans="1:14" ht="15.75">
      <c r="A1" s="98" t="s">
        <v>82</v>
      </c>
      <c r="B1" s="98"/>
      <c r="C1" s="98"/>
      <c r="D1" s="98"/>
      <c r="E1" s="98"/>
      <c r="F1" s="98"/>
      <c r="G1" s="98"/>
      <c r="H1" s="98"/>
      <c r="I1" s="67" t="s">
        <v>44</v>
      </c>
    </row>
    <row r="2" spans="1:14" ht="15.75">
      <c r="A2" s="98"/>
      <c r="B2" s="98"/>
      <c r="C2" s="98"/>
      <c r="D2" s="98"/>
      <c r="E2" s="98"/>
      <c r="F2" s="98"/>
      <c r="G2" s="98"/>
      <c r="H2" s="98"/>
    </row>
    <row r="3" spans="1:14" ht="157.5">
      <c r="A3" s="51" t="s">
        <v>45</v>
      </c>
      <c r="B3" s="51" t="s">
        <v>75</v>
      </c>
      <c r="C3" s="51" t="s">
        <v>46</v>
      </c>
      <c r="D3" s="51" t="s">
        <v>47</v>
      </c>
      <c r="E3" s="51" t="s">
        <v>48</v>
      </c>
      <c r="F3" s="51" t="s">
        <v>49</v>
      </c>
      <c r="G3" s="51" t="s">
        <v>50</v>
      </c>
      <c r="H3" s="51" t="s">
        <v>51</v>
      </c>
      <c r="I3" s="51" t="s">
        <v>52</v>
      </c>
      <c r="J3" s="60"/>
      <c r="K3" s="60"/>
      <c r="M3" s="60"/>
      <c r="N3" s="60"/>
    </row>
    <row r="4" spans="1:14" ht="15.75">
      <c r="A4" s="51">
        <v>1</v>
      </c>
      <c r="B4" s="51">
        <v>2</v>
      </c>
      <c r="C4" s="51">
        <v>3</v>
      </c>
      <c r="D4" s="51">
        <v>4</v>
      </c>
      <c r="E4" s="68">
        <v>5</v>
      </c>
      <c r="F4" s="68">
        <v>6</v>
      </c>
      <c r="G4" s="68">
        <v>7</v>
      </c>
      <c r="H4" s="68">
        <v>8</v>
      </c>
      <c r="I4" s="68">
        <v>9</v>
      </c>
    </row>
    <row r="5" spans="1:14" ht="15.75">
      <c r="A5" s="69" t="s">
        <v>57</v>
      </c>
      <c r="B5" s="88">
        <v>7.242</v>
      </c>
      <c r="C5" s="91"/>
      <c r="D5" s="89">
        <f>SUM((0.6*B5+0.4*C12)/B5)</f>
        <v>0.74275062137531078</v>
      </c>
      <c r="E5" s="89">
        <v>1.456</v>
      </c>
      <c r="F5" s="89">
        <f>SUM(E5/B5)</f>
        <v>0.20104943385805027</v>
      </c>
      <c r="G5" s="89">
        <f>SUM(1+F5)</f>
        <v>1.2010494338580502</v>
      </c>
      <c r="H5" s="85">
        <v>2871</v>
      </c>
      <c r="I5" s="93">
        <f>SUM((H5/B5)/(H12/B12))</f>
        <v>1.1237648312819222</v>
      </c>
    </row>
    <row r="6" spans="1:14" ht="15.75">
      <c r="A6" s="69" t="s">
        <v>58</v>
      </c>
      <c r="B6" s="88">
        <v>1.2410000000000001</v>
      </c>
      <c r="C6" s="91"/>
      <c r="D6" s="89">
        <f>SUM((0.6*B6+0.4*C12)/B6)</f>
        <v>1.4330378726833197</v>
      </c>
      <c r="E6" s="89">
        <v>0.67100000000000004</v>
      </c>
      <c r="F6" s="89">
        <f t="shared" ref="F6:F12" si="0">SUM(E6/B6)</f>
        <v>0.54069298952457689</v>
      </c>
      <c r="G6" s="89">
        <f t="shared" ref="G6:G12" si="1">SUM(1+F6)</f>
        <v>1.5406929895245769</v>
      </c>
      <c r="H6" s="85">
        <v>365</v>
      </c>
      <c r="I6" s="93">
        <f>SUM((H6/B6)/(H12/B12))</f>
        <v>0.83372312456652509</v>
      </c>
      <c r="J6" s="81"/>
      <c r="L6" s="80"/>
      <c r="M6" s="80"/>
      <c r="N6" s="80"/>
    </row>
    <row r="7" spans="1:14" ht="15.75">
      <c r="A7" s="69" t="s">
        <v>59</v>
      </c>
      <c r="B7" s="88">
        <v>1.198</v>
      </c>
      <c r="C7" s="91"/>
      <c r="D7" s="89">
        <f>SUM((0.6*B7+0.4*C12)/B7)</f>
        <v>1.4629382303839735</v>
      </c>
      <c r="E7" s="89">
        <v>2.5000000000000001E-2</v>
      </c>
      <c r="F7" s="89">
        <f t="shared" si="0"/>
        <v>2.0868113522537566E-2</v>
      </c>
      <c r="G7" s="89">
        <f>SUM(1+F7)</f>
        <v>1.0208681135225375</v>
      </c>
      <c r="H7" s="85">
        <v>557</v>
      </c>
      <c r="I7" s="93">
        <f>SUM((H7/B7)/(H12/B12))</f>
        <v>1.3179506288014071</v>
      </c>
      <c r="J7" s="81"/>
      <c r="L7" s="82"/>
      <c r="M7" s="82"/>
    </row>
    <row r="8" spans="1:14" ht="15.75">
      <c r="A8" s="69" t="s">
        <v>60</v>
      </c>
      <c r="B8" s="88">
        <v>1.167</v>
      </c>
      <c r="C8" s="91"/>
      <c r="D8" s="89">
        <f>SUM((0.6*B8+0.4*C12)/B8)</f>
        <v>1.4858611825192802</v>
      </c>
      <c r="E8" s="89">
        <v>1.167</v>
      </c>
      <c r="F8" s="89">
        <f t="shared" si="0"/>
        <v>1</v>
      </c>
      <c r="G8" s="89">
        <f t="shared" si="1"/>
        <v>2</v>
      </c>
      <c r="H8" s="85">
        <v>389</v>
      </c>
      <c r="I8" s="93">
        <f>SUM((H8/B8)/(H12/B12))</f>
        <v>0.9448862078420619</v>
      </c>
      <c r="J8" s="81"/>
    </row>
    <row r="9" spans="1:14" ht="15.75">
      <c r="A9" s="69" t="s">
        <v>61</v>
      </c>
      <c r="B9" s="88">
        <v>2.8340000000000001</v>
      </c>
      <c r="C9" s="91"/>
      <c r="D9" s="89">
        <f>SUM((0.6*B9+0.4*C12)/B9)</f>
        <v>0.96478475652787576</v>
      </c>
      <c r="E9" s="89">
        <v>0.63900000000000001</v>
      </c>
      <c r="F9" s="89">
        <f t="shared" si="0"/>
        <v>0.22547635850388142</v>
      </c>
      <c r="G9" s="89">
        <f>SUM(1+F9)</f>
        <v>1.2254763585038815</v>
      </c>
      <c r="H9" s="85">
        <v>754</v>
      </c>
      <c r="I9" s="93">
        <f>SUM((H9/B9)/(H12/B12))</f>
        <v>0.75417523011247145</v>
      </c>
      <c r="J9" s="81"/>
    </row>
    <row r="10" spans="1:14" ht="15.75">
      <c r="A10" s="69" t="s">
        <v>62</v>
      </c>
      <c r="B10" s="90">
        <v>1.825</v>
      </c>
      <c r="C10" s="91"/>
      <c r="D10" s="89">
        <f>SUM((0.6*B10+0.4*C12)/B10)</f>
        <v>1.1664657534246576</v>
      </c>
      <c r="E10" s="89">
        <v>8.1000000000000003E-2</v>
      </c>
      <c r="F10" s="89">
        <f t="shared" si="0"/>
        <v>4.4383561643835619E-2</v>
      </c>
      <c r="G10" s="89">
        <f t="shared" si="1"/>
        <v>1.0443835616438357</v>
      </c>
      <c r="H10" s="85">
        <v>534.5</v>
      </c>
      <c r="I10" s="93">
        <f>SUM((H10/B10)/(H12/B12))</f>
        <v>0.83020549823273782</v>
      </c>
      <c r="J10" s="81"/>
    </row>
    <row r="11" spans="1:14" ht="15.75">
      <c r="A11" s="71"/>
      <c r="B11" s="91"/>
      <c r="C11" s="91"/>
      <c r="D11" s="89"/>
      <c r="E11" s="89"/>
      <c r="F11" s="89"/>
      <c r="G11" s="89"/>
      <c r="H11" s="85"/>
      <c r="I11" s="93"/>
    </row>
    <row r="12" spans="1:14" ht="15.75">
      <c r="A12" s="51" t="s">
        <v>20</v>
      </c>
      <c r="B12" s="72">
        <f>SUM(B5:B11)</f>
        <v>15.507</v>
      </c>
      <c r="C12" s="73">
        <f>SUM(B12/6)</f>
        <v>2.5844999999999998</v>
      </c>
      <c r="D12" s="70">
        <v>1</v>
      </c>
      <c r="E12" s="74">
        <f>SUM(E5:E10)</f>
        <v>4.0390000000000006</v>
      </c>
      <c r="F12" s="74">
        <f t="shared" si="0"/>
        <v>0.26046301670213456</v>
      </c>
      <c r="G12" s="74">
        <f t="shared" si="1"/>
        <v>1.2604630167021345</v>
      </c>
      <c r="H12" s="73">
        <f>SUM(H5:H10)</f>
        <v>5470.5</v>
      </c>
      <c r="I12" s="75">
        <f>SUM((H12/B12)/(H12/B12))</f>
        <v>1</v>
      </c>
    </row>
    <row r="13" spans="1:14" ht="15.75">
      <c r="A13" s="76"/>
      <c r="B13" s="77"/>
      <c r="C13" s="77"/>
      <c r="D13" s="78"/>
      <c r="E13" s="77"/>
      <c r="F13" s="77"/>
      <c r="G13" s="77"/>
      <c r="H13" s="77"/>
      <c r="I13" s="79"/>
    </row>
    <row r="14" spans="1:14" ht="0.75" customHeight="1">
      <c r="A14" s="77"/>
      <c r="B14" s="77"/>
      <c r="C14" s="77"/>
      <c r="D14" s="77"/>
      <c r="E14" s="77"/>
      <c r="F14" s="99"/>
      <c r="G14" s="99"/>
      <c r="H14" s="79"/>
    </row>
    <row r="15" spans="1:14" ht="15.75" hidden="1">
      <c r="A15" s="77"/>
      <c r="B15" s="77"/>
      <c r="C15" s="77"/>
      <c r="D15" s="77"/>
      <c r="E15" s="77"/>
      <c r="F15" s="77"/>
      <c r="G15" s="77"/>
      <c r="H15" s="67" t="s">
        <v>72</v>
      </c>
    </row>
    <row r="16" spans="1:14" ht="15.75" hidden="1">
      <c r="A16" s="77"/>
      <c r="B16" s="77"/>
      <c r="C16" s="77"/>
      <c r="D16" s="77"/>
      <c r="E16" s="77"/>
      <c r="F16" s="77"/>
      <c r="G16" s="77"/>
      <c r="H16" s="67" t="s">
        <v>73</v>
      </c>
    </row>
    <row r="17" spans="1:7" ht="15.75" hidden="1">
      <c r="A17" s="77"/>
      <c r="B17" s="77"/>
      <c r="C17" s="77"/>
      <c r="D17" s="77"/>
      <c r="E17" s="77"/>
      <c r="F17" s="77"/>
      <c r="G17" s="77"/>
    </row>
    <row r="18" spans="1:7" ht="15.75" hidden="1">
      <c r="A18" s="77"/>
      <c r="B18" s="77"/>
      <c r="C18" s="77"/>
      <c r="D18" s="77"/>
      <c r="E18" s="77"/>
      <c r="F18" s="77"/>
      <c r="G18" s="77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I1477"/>
  <sheetViews>
    <sheetView zoomScale="75" zoomScaleNormal="75" workbookViewId="0">
      <selection activeCell="G19" sqref="G19"/>
    </sheetView>
  </sheetViews>
  <sheetFormatPr defaultRowHeight="15"/>
  <cols>
    <col min="1" max="1" width="23.7109375" customWidth="1"/>
    <col min="2" max="2" width="15.28515625" bestFit="1" customWidth="1"/>
    <col min="3" max="3" width="14.140625" bestFit="1" customWidth="1"/>
    <col min="4" max="4" width="15.42578125" bestFit="1" customWidth="1"/>
    <col min="5" max="5" width="15.140625" bestFit="1" customWidth="1"/>
    <col min="6" max="6" width="15.28515625" bestFit="1" customWidth="1"/>
    <col min="7" max="7" width="14.140625" bestFit="1" customWidth="1"/>
    <col min="8" max="8" width="14.7109375" bestFit="1" customWidth="1"/>
    <col min="9" max="9" width="14.5703125" bestFit="1" customWidth="1"/>
    <col min="10" max="10" width="15.42578125" bestFit="1" customWidth="1"/>
    <col min="11" max="11" width="11.7109375" bestFit="1" customWidth="1"/>
    <col min="12" max="12" width="15.28515625" bestFit="1" customWidth="1"/>
    <col min="13" max="13" width="14.140625" bestFit="1" customWidth="1"/>
    <col min="14" max="14" width="15.5703125" bestFit="1" customWidth="1"/>
    <col min="15" max="15" width="15.42578125" bestFit="1" customWidth="1"/>
    <col min="16" max="16" width="15.7109375" bestFit="1" customWidth="1"/>
    <col min="17" max="17" width="13.5703125" bestFit="1" customWidth="1"/>
    <col min="18" max="18" width="14.140625" bestFit="1" customWidth="1"/>
    <col min="19" max="19" width="15.5703125" bestFit="1" customWidth="1"/>
    <col min="20" max="20" width="15.42578125" bestFit="1" customWidth="1"/>
    <col min="21" max="22" width="16" customWidth="1"/>
    <col min="23" max="24" width="11.28515625" customWidth="1"/>
  </cols>
  <sheetData>
    <row r="2" spans="1:35" ht="15.75">
      <c r="A2" s="102" t="s">
        <v>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.75">
      <c r="A3" s="103" t="s">
        <v>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ht="15.75">
      <c r="A4" s="100" t="s">
        <v>26</v>
      </c>
      <c r="B4" s="100" t="s">
        <v>27</v>
      </c>
      <c r="C4" s="105"/>
      <c r="D4" s="105"/>
      <c r="E4" s="105"/>
      <c r="F4" s="100" t="s">
        <v>28</v>
      </c>
      <c r="G4" s="105"/>
      <c r="H4" s="105"/>
      <c r="I4" s="105"/>
      <c r="J4" s="105"/>
      <c r="K4" s="105"/>
      <c r="L4" s="100" t="s">
        <v>29</v>
      </c>
      <c r="M4" s="105"/>
      <c r="N4" s="105"/>
      <c r="O4" s="105"/>
      <c r="P4" s="105"/>
      <c r="Q4" s="100" t="s">
        <v>30</v>
      </c>
      <c r="R4" s="101"/>
      <c r="S4" s="101"/>
      <c r="T4" s="101"/>
      <c r="U4" s="101"/>
      <c r="V4" s="100" t="s">
        <v>31</v>
      </c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</row>
    <row r="5" spans="1:35" ht="157.5">
      <c r="A5" s="104"/>
      <c r="B5" s="44" t="s">
        <v>32</v>
      </c>
      <c r="C5" s="51" t="s">
        <v>33</v>
      </c>
      <c r="D5" s="44" t="s">
        <v>37</v>
      </c>
      <c r="E5" s="44" t="s">
        <v>34</v>
      </c>
      <c r="F5" s="44" t="s">
        <v>35</v>
      </c>
      <c r="G5" s="44" t="s">
        <v>33</v>
      </c>
      <c r="H5" s="44" t="s">
        <v>36</v>
      </c>
      <c r="I5" s="44" t="s">
        <v>37</v>
      </c>
      <c r="J5" s="44" t="s">
        <v>38</v>
      </c>
      <c r="K5" s="44" t="s">
        <v>39</v>
      </c>
      <c r="L5" s="44" t="s">
        <v>40</v>
      </c>
      <c r="M5" s="44" t="s">
        <v>33</v>
      </c>
      <c r="N5" s="44" t="s">
        <v>36</v>
      </c>
      <c r="O5" s="44" t="s">
        <v>38</v>
      </c>
      <c r="P5" s="44" t="s">
        <v>41</v>
      </c>
      <c r="Q5" s="44" t="s">
        <v>42</v>
      </c>
      <c r="R5" s="44" t="s">
        <v>33</v>
      </c>
      <c r="S5" s="44" t="s">
        <v>36</v>
      </c>
      <c r="T5" s="44" t="s">
        <v>38</v>
      </c>
      <c r="U5" s="44" t="s">
        <v>43</v>
      </c>
      <c r="V5" s="100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15.75">
      <c r="A6" s="45">
        <v>1</v>
      </c>
      <c r="B6" s="44">
        <v>2</v>
      </c>
      <c r="C6" s="51">
        <v>3</v>
      </c>
      <c r="D6" s="44">
        <v>4</v>
      </c>
      <c r="E6" s="44">
        <v>5</v>
      </c>
      <c r="F6" s="44">
        <v>6</v>
      </c>
      <c r="G6" s="51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51">
        <v>13</v>
      </c>
      <c r="N6" s="44">
        <v>14</v>
      </c>
      <c r="O6" s="44">
        <v>15</v>
      </c>
      <c r="P6" s="44">
        <v>16</v>
      </c>
      <c r="Q6" s="44">
        <v>17</v>
      </c>
      <c r="R6" s="44">
        <v>18</v>
      </c>
      <c r="S6" s="44">
        <v>19</v>
      </c>
      <c r="T6" s="44">
        <v>20</v>
      </c>
      <c r="U6" s="44">
        <v>21</v>
      </c>
      <c r="V6" s="44">
        <v>22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ht="15.75">
      <c r="A7" s="55" t="s">
        <v>57</v>
      </c>
      <c r="B7" s="87">
        <v>0.3</v>
      </c>
      <c r="C7" s="88">
        <v>7.242</v>
      </c>
      <c r="D7" s="89">
        <f>'Расчёт коэф-в'!D5</f>
        <v>0.74275062137531078</v>
      </c>
      <c r="E7" s="89">
        <f t="shared" ref="E7:E14" si="0">D7/$D$14</f>
        <v>0.74275062137531078</v>
      </c>
      <c r="F7" s="87">
        <v>0.2</v>
      </c>
      <c r="G7" s="88">
        <v>7.242</v>
      </c>
      <c r="H7" s="89">
        <f>'Расчёт коэф-в'!G5</f>
        <v>1.2010494338580502</v>
      </c>
      <c r="I7" s="89">
        <f>'Расчёт коэф-в'!D5</f>
        <v>0.74275062137531078</v>
      </c>
      <c r="J7" s="89">
        <f>'Расчёт коэф-в'!I5</f>
        <v>1.1237648312819222</v>
      </c>
      <c r="K7" s="89">
        <f t="shared" ref="K7:K12" si="1">(I7*H7*J7)/$H$14*$I$14*$J$14</f>
        <v>0.79533342676924879</v>
      </c>
      <c r="L7" s="87">
        <v>0.4</v>
      </c>
      <c r="M7" s="88">
        <v>7.242</v>
      </c>
      <c r="N7" s="89">
        <f>'Расчёт коэф-в'!G5</f>
        <v>1.2010494338580502</v>
      </c>
      <c r="O7" s="89">
        <f>'Расчёт коэф-в'!I5</f>
        <v>1.1237648312819222</v>
      </c>
      <c r="P7" s="89">
        <f>(N7*O7)/$N$14*$O$14</f>
        <v>1.0707946972788436</v>
      </c>
      <c r="Q7" s="87">
        <v>0.1</v>
      </c>
      <c r="R7" s="88">
        <v>7.242</v>
      </c>
      <c r="S7" s="89">
        <f>'Расчёт коэф-в'!G5</f>
        <v>1.2010494338580502</v>
      </c>
      <c r="T7" s="89">
        <f>'Расчёт коэф-в'!I5</f>
        <v>1.1237648312819222</v>
      </c>
      <c r="U7" s="48">
        <f t="shared" ref="U7:U12" si="2">(S7*T7)/($S$14*$T$14)</f>
        <v>1.0707946972788436</v>
      </c>
      <c r="V7" s="48">
        <f t="shared" ref="V7:V12" si="3">(B7*E7)+(F7*K7)+(L7*P7)+(Q7*U7)</f>
        <v>0.9172892204058648</v>
      </c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ht="15.75">
      <c r="A8" s="55" t="s">
        <v>58</v>
      </c>
      <c r="B8" s="87">
        <f>B7</f>
        <v>0.3</v>
      </c>
      <c r="C8" s="88">
        <v>1.2410000000000001</v>
      </c>
      <c r="D8" s="89">
        <f>'Расчёт коэф-в'!D6</f>
        <v>1.4330378726833197</v>
      </c>
      <c r="E8" s="89">
        <f t="shared" si="0"/>
        <v>1.4330378726833197</v>
      </c>
      <c r="F8" s="87">
        <f>F7</f>
        <v>0.2</v>
      </c>
      <c r="G8" s="88">
        <v>1.2410000000000001</v>
      </c>
      <c r="H8" s="89">
        <f>'Расчёт коэф-в'!G6</f>
        <v>1.5406929895245769</v>
      </c>
      <c r="I8" s="89">
        <f>'Расчёт коэф-в'!D6</f>
        <v>1.4330378726833197</v>
      </c>
      <c r="J8" s="89">
        <f>'Расчёт коэф-в'!I6</f>
        <v>0.83372312456652509</v>
      </c>
      <c r="K8" s="89">
        <f t="shared" si="1"/>
        <v>1.4603787825039312</v>
      </c>
      <c r="L8" s="87">
        <f>L7</f>
        <v>0.4</v>
      </c>
      <c r="M8" s="88">
        <v>1.2410000000000001</v>
      </c>
      <c r="N8" s="89">
        <f>'Расчёт коэф-в'!G6</f>
        <v>1.5406929895245769</v>
      </c>
      <c r="O8" s="89">
        <f>'Расчёт коэф-в'!I6</f>
        <v>0.83372312456652509</v>
      </c>
      <c r="P8" s="89">
        <f t="shared" ref="P8:P14" si="4">(N8*O8)/$N$14*$O$14</f>
        <v>1.0190789862164749</v>
      </c>
      <c r="Q8" s="87">
        <f>Q7</f>
        <v>0.1</v>
      </c>
      <c r="R8" s="88">
        <v>1.2410000000000001</v>
      </c>
      <c r="S8" s="89">
        <f>'Расчёт коэф-в'!G6</f>
        <v>1.5406929895245769</v>
      </c>
      <c r="T8" s="89">
        <f>'Расчёт коэф-в'!I6</f>
        <v>0.83372312456652509</v>
      </c>
      <c r="U8" s="48">
        <f>(S8*T8)/($S$14*$T$14)</f>
        <v>1.0190789862164749</v>
      </c>
      <c r="V8" s="48">
        <f t="shared" si="3"/>
        <v>1.2315266114140198</v>
      </c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ht="15.75">
      <c r="A9" s="55" t="s">
        <v>59</v>
      </c>
      <c r="B9" s="87">
        <f>B7</f>
        <v>0.3</v>
      </c>
      <c r="C9" s="88">
        <v>1.198</v>
      </c>
      <c r="D9" s="89">
        <f>'Расчёт коэф-в'!D7</f>
        <v>1.4629382303839735</v>
      </c>
      <c r="E9" s="89">
        <f t="shared" si="0"/>
        <v>1.4629382303839735</v>
      </c>
      <c r="F9" s="87">
        <f>F7</f>
        <v>0.2</v>
      </c>
      <c r="G9" s="88">
        <v>1.198</v>
      </c>
      <c r="H9" s="89">
        <f>'Расчёт коэф-в'!G7</f>
        <v>1.0208681135225375</v>
      </c>
      <c r="I9" s="89">
        <f>'Расчёт коэф-в'!D7</f>
        <v>1.4629382303839735</v>
      </c>
      <c r="J9" s="89">
        <f>'Расчёт коэф-в'!I7</f>
        <v>1.3179506288014071</v>
      </c>
      <c r="K9" s="89">
        <f t="shared" si="1"/>
        <v>1.5615815255161622</v>
      </c>
      <c r="L9" s="87">
        <f>L7</f>
        <v>0.4</v>
      </c>
      <c r="M9" s="88">
        <v>1.198</v>
      </c>
      <c r="N9" s="89">
        <f>'Расчёт коэф-в'!G7</f>
        <v>1.0208681135225375</v>
      </c>
      <c r="O9" s="89">
        <f>'Расчёт коэф-в'!I7</f>
        <v>1.3179506288014071</v>
      </c>
      <c r="P9" s="89">
        <f t="shared" si="4"/>
        <v>1.067428202424034</v>
      </c>
      <c r="Q9" s="87">
        <f>Q7</f>
        <v>0.1</v>
      </c>
      <c r="R9" s="88">
        <v>1.198</v>
      </c>
      <c r="S9" s="89">
        <f>'Расчёт коэф-в'!G7</f>
        <v>1.0208681135225375</v>
      </c>
      <c r="T9" s="89">
        <f>'Расчёт коэф-в'!I7</f>
        <v>1.3179506288014071</v>
      </c>
      <c r="U9" s="48">
        <f t="shared" si="2"/>
        <v>1.067428202424034</v>
      </c>
      <c r="V9" s="48">
        <f t="shared" si="3"/>
        <v>1.2849118754304416</v>
      </c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ht="15.75">
      <c r="A10" s="55" t="s">
        <v>60</v>
      </c>
      <c r="B10" s="87">
        <f>B7</f>
        <v>0.3</v>
      </c>
      <c r="C10" s="88">
        <v>1.167</v>
      </c>
      <c r="D10" s="89">
        <f>'Расчёт коэф-в'!D8</f>
        <v>1.4858611825192802</v>
      </c>
      <c r="E10" s="89">
        <f t="shared" si="0"/>
        <v>1.4858611825192802</v>
      </c>
      <c r="F10" s="87">
        <f>F7</f>
        <v>0.2</v>
      </c>
      <c r="G10" s="88">
        <v>1.167</v>
      </c>
      <c r="H10" s="89">
        <f>'Расчёт коэф-в'!G8</f>
        <v>2</v>
      </c>
      <c r="I10" s="89">
        <f>'Расчёт коэф-в'!D8</f>
        <v>1.4858611825192802</v>
      </c>
      <c r="J10" s="89">
        <f>'Расчёт коэф-в'!I8</f>
        <v>0.9448862078420619</v>
      </c>
      <c r="K10" s="89">
        <f t="shared" si="1"/>
        <v>2.2277047712255769</v>
      </c>
      <c r="L10" s="87">
        <f>L7</f>
        <v>0.4</v>
      </c>
      <c r="M10" s="88">
        <v>1.167</v>
      </c>
      <c r="N10" s="89">
        <f>'Расчёт коэф-в'!G8</f>
        <v>2</v>
      </c>
      <c r="O10" s="89">
        <f>'Расчёт коэф-в'!I8</f>
        <v>0.9448862078420619</v>
      </c>
      <c r="P10" s="89">
        <f t="shared" si="4"/>
        <v>1.4992684359978363</v>
      </c>
      <c r="Q10" s="87">
        <f>Q7</f>
        <v>0.1</v>
      </c>
      <c r="R10" s="88">
        <v>1.167</v>
      </c>
      <c r="S10" s="89">
        <f>'Расчёт коэф-в'!G8</f>
        <v>2</v>
      </c>
      <c r="T10" s="89">
        <f>'Расчёт коэф-в'!I8</f>
        <v>0.9448862078420619</v>
      </c>
      <c r="U10" s="48">
        <f t="shared" si="2"/>
        <v>1.4992684359978363</v>
      </c>
      <c r="V10" s="48">
        <f t="shared" si="3"/>
        <v>1.6409335269998175</v>
      </c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ht="15.75">
      <c r="A11" s="55" t="s">
        <v>61</v>
      </c>
      <c r="B11" s="87">
        <f>B7</f>
        <v>0.3</v>
      </c>
      <c r="C11" s="88">
        <v>2.8340000000000001</v>
      </c>
      <c r="D11" s="89">
        <f>'Расчёт коэф-в'!D9</f>
        <v>0.96478475652787576</v>
      </c>
      <c r="E11" s="89">
        <f t="shared" si="0"/>
        <v>0.96478475652787576</v>
      </c>
      <c r="F11" s="87">
        <f>F7</f>
        <v>0.2</v>
      </c>
      <c r="G11" s="88">
        <v>2.8340000000000001</v>
      </c>
      <c r="H11" s="89">
        <f>'Расчёт коэф-в'!G9</f>
        <v>1.2254763585038815</v>
      </c>
      <c r="I11" s="89">
        <f>'Расчёт коэф-в'!D9</f>
        <v>0.96478475652787576</v>
      </c>
      <c r="J11" s="89">
        <f>'Расчёт коэф-в'!I9</f>
        <v>0.75417523011247145</v>
      </c>
      <c r="K11" s="89">
        <f t="shared" si="1"/>
        <v>0.70742031513713044</v>
      </c>
      <c r="L11" s="87">
        <f>L7</f>
        <v>0.4</v>
      </c>
      <c r="M11" s="88">
        <v>2.8340000000000001</v>
      </c>
      <c r="N11" s="89">
        <f>'Расчёт коэф-в'!G9</f>
        <v>1.2254763585038815</v>
      </c>
      <c r="O11" s="89">
        <f>'Расчёт коэф-в'!I9</f>
        <v>0.75417523011247145</v>
      </c>
      <c r="P11" s="89">
        <f t="shared" si="4"/>
        <v>0.73324159648110143</v>
      </c>
      <c r="Q11" s="87">
        <f>Q7</f>
        <v>0.1</v>
      </c>
      <c r="R11" s="88">
        <v>2.8340000000000001</v>
      </c>
      <c r="S11" s="89">
        <f>'Расчёт коэф-в'!G9</f>
        <v>1.2254763585038815</v>
      </c>
      <c r="T11" s="89">
        <f>'Расчёт коэф-в'!I9</f>
        <v>0.75417523011247145</v>
      </c>
      <c r="U11" s="48">
        <f t="shared" si="2"/>
        <v>0.73324159648110143</v>
      </c>
      <c r="V11" s="48">
        <f t="shared" si="3"/>
        <v>0.79754028822633949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>
      <c r="A12" s="55" t="s">
        <v>62</v>
      </c>
      <c r="B12" s="87">
        <f>B7</f>
        <v>0.3</v>
      </c>
      <c r="C12" s="90">
        <v>1.825</v>
      </c>
      <c r="D12" s="89">
        <f>'Расчёт коэф-в'!D10</f>
        <v>1.1664657534246576</v>
      </c>
      <c r="E12" s="89">
        <f t="shared" si="0"/>
        <v>1.1664657534246576</v>
      </c>
      <c r="F12" s="87">
        <f>F7</f>
        <v>0.2</v>
      </c>
      <c r="G12" s="90">
        <v>1.825</v>
      </c>
      <c r="H12" s="89">
        <f>'Расчёт коэф-в'!G10</f>
        <v>1.0443835616438357</v>
      </c>
      <c r="I12" s="89">
        <f>'Расчёт коэф-в'!D10</f>
        <v>1.1664657534246576</v>
      </c>
      <c r="J12" s="89">
        <f>'Расчёт коэф-в'!I10</f>
        <v>0.83020549823273782</v>
      </c>
      <c r="K12" s="89">
        <f t="shared" si="1"/>
        <v>0.802393714456343</v>
      </c>
      <c r="L12" s="87">
        <f>L7</f>
        <v>0.4</v>
      </c>
      <c r="M12" s="90">
        <v>1.825</v>
      </c>
      <c r="N12" s="89">
        <f>'Расчёт коэф-в'!G10</f>
        <v>1.0443835616438357</v>
      </c>
      <c r="O12" s="89">
        <f>'Расчёт коэф-в'!I10</f>
        <v>0.83020549823273782</v>
      </c>
      <c r="P12" s="89">
        <f t="shared" si="4"/>
        <v>0.68788450248159794</v>
      </c>
      <c r="Q12" s="87">
        <f>Q7</f>
        <v>0.1</v>
      </c>
      <c r="R12" s="90">
        <v>1.825</v>
      </c>
      <c r="S12" s="89">
        <f>'Расчёт коэф-в'!G10</f>
        <v>1.0443835616438357</v>
      </c>
      <c r="T12" s="89">
        <f>'Расчёт коэф-в'!I10</f>
        <v>0.83020549823273782</v>
      </c>
      <c r="U12" s="48">
        <f t="shared" si="2"/>
        <v>0.68788450248159794</v>
      </c>
      <c r="V12" s="48">
        <f t="shared" si="3"/>
        <v>0.85436072015946496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>
      <c r="A13" s="46"/>
      <c r="B13" s="87"/>
      <c r="C13" s="91"/>
      <c r="D13" s="89"/>
      <c r="E13" s="89"/>
      <c r="F13" s="87"/>
      <c r="G13" s="91"/>
      <c r="H13" s="89"/>
      <c r="I13" s="91"/>
      <c r="J13" s="89"/>
      <c r="K13" s="89"/>
      <c r="L13" s="87"/>
      <c r="M13" s="91"/>
      <c r="N13" s="89"/>
      <c r="O13" s="91"/>
      <c r="P13" s="89"/>
      <c r="Q13" s="87"/>
      <c r="R13" s="91"/>
      <c r="S13" s="89"/>
      <c r="T13" s="91"/>
      <c r="U13" s="47"/>
      <c r="V13" s="48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>
      <c r="A14" s="44" t="s">
        <v>20</v>
      </c>
      <c r="B14" s="92">
        <v>0.3</v>
      </c>
      <c r="C14" s="91">
        <f>SUM(C7:C13)</f>
        <v>15.507</v>
      </c>
      <c r="D14" s="89">
        <v>1</v>
      </c>
      <c r="E14" s="89">
        <f t="shared" si="0"/>
        <v>1</v>
      </c>
      <c r="F14" s="87">
        <v>0.2</v>
      </c>
      <c r="G14" s="91">
        <f>SUM(G7:G13)</f>
        <v>15.507</v>
      </c>
      <c r="H14" s="89">
        <f>'Расчёт коэф-в'!G12</f>
        <v>1.2604630167021345</v>
      </c>
      <c r="I14" s="89">
        <v>1</v>
      </c>
      <c r="J14" s="89">
        <f>'Расчёт коэф-в'!I12</f>
        <v>1</v>
      </c>
      <c r="K14" s="89">
        <f>(I14*H14*J14)/$H$14*$I$14*$J$14</f>
        <v>1</v>
      </c>
      <c r="L14" s="87">
        <v>0.4</v>
      </c>
      <c r="M14" s="91">
        <f>SUM(M7:M13)</f>
        <v>15.507</v>
      </c>
      <c r="N14" s="89">
        <f>'Расчёт коэф-в'!G12</f>
        <v>1.2604630167021345</v>
      </c>
      <c r="O14" s="89">
        <v>1</v>
      </c>
      <c r="P14" s="89">
        <f t="shared" si="4"/>
        <v>1</v>
      </c>
      <c r="Q14" s="87">
        <f>Q7</f>
        <v>0.1</v>
      </c>
      <c r="R14" s="91">
        <f>SUM(R7:R13)</f>
        <v>15.507</v>
      </c>
      <c r="S14" s="89">
        <f>'Расчёт коэф-в'!G12</f>
        <v>1.2604630167021345</v>
      </c>
      <c r="T14" s="89">
        <v>1</v>
      </c>
      <c r="U14" s="48">
        <f>(S14*T14)/($S$14*$T$14)</f>
        <v>1</v>
      </c>
      <c r="V14" s="48">
        <f>(B14*E14)+(F14*K14)+(L14*P14)+(Q14*U14)</f>
        <v>1</v>
      </c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ht="15.75">
      <c r="A15" s="49"/>
      <c r="B15" s="43"/>
      <c r="C15" s="43"/>
      <c r="D15" s="43"/>
      <c r="E15" s="43"/>
      <c r="F15" s="43"/>
      <c r="G15" s="43"/>
      <c r="H15" s="43"/>
      <c r="I15" s="43"/>
      <c r="J15" s="43"/>
      <c r="K15" s="50"/>
      <c r="L15" s="43"/>
      <c r="M15" s="43"/>
      <c r="N15" s="43"/>
      <c r="O15" s="43"/>
      <c r="P15" s="50"/>
      <c r="Q15" s="43"/>
      <c r="R15" s="43"/>
      <c r="S15" s="43"/>
      <c r="T15" s="43"/>
      <c r="U15" s="50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ht="15.75">
      <c r="A18" s="43"/>
      <c r="B18" s="43"/>
      <c r="C18" s="43"/>
      <c r="D18" s="43"/>
      <c r="E18" s="43"/>
      <c r="F18" s="84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>
      <c r="A19" s="43"/>
      <c r="B19" s="43"/>
      <c r="C19" s="43"/>
      <c r="D19" s="43"/>
      <c r="E19" s="43"/>
      <c r="F19" s="8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>
      <c r="A20" s="43"/>
      <c r="B20" s="43"/>
      <c r="C20" s="43"/>
      <c r="D20" s="43"/>
      <c r="E20" s="43"/>
      <c r="F20" s="8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1:35" ht="15.75">
      <c r="A21" s="43"/>
      <c r="B21" s="43"/>
      <c r="C21" s="43"/>
      <c r="D21" s="43"/>
      <c r="E21" s="43"/>
      <c r="F21" s="84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35" ht="15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86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86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35" ht="15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86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</row>
    <row r="38" spans="1:35" ht="15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</row>
    <row r="49" spans="1:35" ht="15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5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</row>
    <row r="53" spans="1:35" ht="15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5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</row>
    <row r="56" spans="1:35" ht="15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</row>
    <row r="57" spans="1:35" ht="15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</row>
    <row r="58" spans="1:35" ht="15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</row>
    <row r="59" spans="1:35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</row>
    <row r="60" spans="1:35" ht="15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</row>
    <row r="61" spans="1:35" ht="15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</row>
    <row r="62" spans="1:35" ht="15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</row>
    <row r="63" spans="1:35" ht="15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1:35" ht="15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</row>
    <row r="65" spans="1:35" ht="15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</row>
    <row r="66" spans="1:35" ht="15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</row>
    <row r="67" spans="1:35" ht="15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</row>
    <row r="68" spans="1:35" ht="15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</row>
    <row r="69" spans="1:35" ht="15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</row>
    <row r="70" spans="1:35" ht="15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</row>
    <row r="71" spans="1:35" ht="15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</row>
    <row r="72" spans="1:35" ht="15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</row>
    <row r="73" spans="1:35" ht="15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</row>
    <row r="74" spans="1:35" ht="15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</row>
    <row r="75" spans="1:35" ht="15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</row>
    <row r="76" spans="1:35" ht="15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</row>
    <row r="77" spans="1:35" ht="15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</row>
    <row r="78" spans="1:35" ht="15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</row>
    <row r="79" spans="1:35" ht="15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</row>
    <row r="80" spans="1:35" ht="15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</row>
    <row r="81" spans="1:35" ht="15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</row>
    <row r="82" spans="1:35" ht="15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</row>
    <row r="83" spans="1:35" ht="15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</row>
    <row r="84" spans="1:35" ht="15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</row>
    <row r="85" spans="1:35" ht="15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</row>
    <row r="86" spans="1:35" ht="15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</row>
    <row r="87" spans="1:35" ht="15.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</row>
    <row r="88" spans="1:35" ht="15.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</row>
    <row r="89" spans="1:35" ht="15.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</row>
    <row r="90" spans="1:35" ht="15.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</row>
    <row r="91" spans="1:35" ht="15.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</row>
    <row r="92" spans="1:35" ht="15.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</row>
    <row r="93" spans="1:35" ht="15.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</row>
    <row r="94" spans="1:35" ht="15.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</row>
    <row r="95" spans="1:35" ht="15.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</row>
    <row r="96" spans="1:35" ht="15.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pans="1:35" ht="15.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</row>
    <row r="98" spans="1:35" ht="15.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</row>
    <row r="99" spans="1:35" ht="15.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</row>
    <row r="100" spans="1:35" ht="15.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</row>
    <row r="101" spans="1:35" ht="15.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</row>
    <row r="102" spans="1:35" ht="15.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</row>
    <row r="103" spans="1:35" ht="15.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</row>
    <row r="104" spans="1:35" ht="15.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</row>
    <row r="105" spans="1:35" ht="15.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</row>
    <row r="106" spans="1:35" ht="15.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</row>
    <row r="107" spans="1:35" ht="15.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</row>
    <row r="108" spans="1:35" ht="15.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</row>
    <row r="109" spans="1:35" ht="15.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</row>
    <row r="110" spans="1:35" ht="15.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</row>
    <row r="111" spans="1:35" ht="15.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</row>
    <row r="112" spans="1:35" ht="15.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</row>
    <row r="113" spans="1:35" ht="15.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</row>
    <row r="114" spans="1:35" ht="15.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</row>
    <row r="115" spans="1:35" ht="15.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</row>
    <row r="116" spans="1:35" ht="15.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</row>
    <row r="117" spans="1:35" ht="15.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</row>
    <row r="118" spans="1:35" ht="15.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</row>
    <row r="119" spans="1:35" ht="15.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</row>
    <row r="120" spans="1:35" ht="15.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</row>
    <row r="121" spans="1:35" ht="15.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</row>
    <row r="122" spans="1:35" ht="15.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</row>
    <row r="123" spans="1:35" ht="15.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</row>
    <row r="124" spans="1:35" ht="15.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</row>
    <row r="125" spans="1:35" ht="15.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</row>
    <row r="126" spans="1:35" ht="15.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</row>
    <row r="127" spans="1:35" ht="15.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</row>
    <row r="128" spans="1:35" ht="15.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</row>
    <row r="129" spans="1:35" ht="15.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</row>
    <row r="130" spans="1:35" ht="15.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</row>
    <row r="131" spans="1:35" ht="15.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</row>
    <row r="132" spans="1:35" ht="15.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</row>
    <row r="133" spans="1:35" ht="15.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</row>
    <row r="134" spans="1:35" ht="15.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</row>
    <row r="135" spans="1:35" ht="15.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</row>
    <row r="136" spans="1:35" ht="15.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</row>
    <row r="137" spans="1:35" ht="15.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</row>
    <row r="138" spans="1:35" ht="15.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</row>
    <row r="139" spans="1:35" ht="15.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</row>
    <row r="140" spans="1:35" ht="15.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</row>
    <row r="141" spans="1:35" ht="15.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</row>
    <row r="142" spans="1:35" ht="15.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</row>
    <row r="143" spans="1:35" ht="15.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</row>
    <row r="144" spans="1:35" ht="15.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</row>
    <row r="145" spans="1:35" ht="15.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</row>
    <row r="146" spans="1:35" ht="15.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</row>
    <row r="147" spans="1:35" ht="15.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</row>
    <row r="148" spans="1:35" ht="15.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</row>
    <row r="149" spans="1:35" ht="15.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</row>
    <row r="150" spans="1:35" ht="15.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</row>
    <row r="151" spans="1:35" ht="15.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</row>
    <row r="152" spans="1:35" ht="15.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</row>
    <row r="153" spans="1:35" ht="15.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</row>
    <row r="154" spans="1:35" ht="15.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</row>
    <row r="155" spans="1:35" ht="15.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</row>
    <row r="156" spans="1:35" ht="15.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</row>
    <row r="157" spans="1:35" ht="15.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</row>
    <row r="158" spans="1:35" ht="15.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</row>
    <row r="159" spans="1:35" ht="15.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</row>
    <row r="160" spans="1:35" ht="15.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</row>
    <row r="161" spans="1:35" ht="15.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</row>
    <row r="162" spans="1:35" ht="15.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</row>
    <row r="163" spans="1:35" ht="15.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</row>
    <row r="164" spans="1:35" ht="15.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</row>
    <row r="165" spans="1:35" ht="15.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</row>
    <row r="166" spans="1:35" ht="15.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</row>
    <row r="167" spans="1:35" ht="15.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</row>
    <row r="168" spans="1:35" ht="15.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</row>
    <row r="169" spans="1:35" ht="15.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</row>
    <row r="170" spans="1:35" ht="15.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</row>
    <row r="171" spans="1:35" ht="15.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</row>
    <row r="172" spans="1:35" ht="15.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</row>
    <row r="173" spans="1:35" ht="15.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</row>
    <row r="174" spans="1:35" ht="15.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</row>
    <row r="175" spans="1:35" ht="15.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</row>
    <row r="176" spans="1:35" ht="15.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</row>
    <row r="177" spans="1:35" ht="15.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</row>
    <row r="178" spans="1:35" ht="15.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</row>
    <row r="179" spans="1:35" ht="15.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</row>
    <row r="180" spans="1:35" ht="15.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</row>
    <row r="181" spans="1:35" ht="15.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</row>
    <row r="182" spans="1:35" ht="15.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</row>
    <row r="183" spans="1:35" ht="15.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</row>
    <row r="184" spans="1:35" ht="15.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</row>
    <row r="185" spans="1:35" ht="15.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</row>
    <row r="186" spans="1:35" ht="15.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</row>
    <row r="187" spans="1:35" ht="15.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</row>
    <row r="188" spans="1:35" ht="15.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</row>
    <row r="189" spans="1:35" ht="15.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</row>
    <row r="190" spans="1:35" ht="15.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</row>
    <row r="191" spans="1:35" ht="15.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</row>
    <row r="192" spans="1:35" ht="15.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</row>
    <row r="193" spans="1:35" ht="15.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</row>
    <row r="194" spans="1:35" ht="15.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</row>
    <row r="195" spans="1:35" ht="15.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</row>
    <row r="196" spans="1:35" ht="15.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</row>
    <row r="197" spans="1:35" ht="15.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</row>
    <row r="198" spans="1:35" ht="15.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</row>
    <row r="199" spans="1:35" ht="15.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</row>
    <row r="200" spans="1:35" ht="15.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</row>
    <row r="201" spans="1:35" ht="15.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</row>
    <row r="202" spans="1:35" ht="15.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</row>
    <row r="203" spans="1:35" ht="15.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</row>
    <row r="204" spans="1:35" ht="15.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</row>
    <row r="205" spans="1:35" ht="15.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</row>
    <row r="206" spans="1:35" ht="15.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</row>
    <row r="207" spans="1:35" ht="15.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</row>
    <row r="208" spans="1:35" ht="15.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</row>
    <row r="209" spans="1:35" ht="15.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</row>
    <row r="210" spans="1:35" ht="15.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</row>
    <row r="211" spans="1:35" ht="15.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</row>
    <row r="212" spans="1:35" ht="15.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</row>
    <row r="213" spans="1:35" ht="15.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</row>
    <row r="214" spans="1:35" ht="15.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</row>
    <row r="215" spans="1:35" ht="15.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</row>
    <row r="216" spans="1:35" ht="15.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</row>
    <row r="217" spans="1:35" ht="15.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</row>
    <row r="218" spans="1:35" ht="15.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</row>
    <row r="219" spans="1:35" ht="15.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</row>
    <row r="220" spans="1:35" ht="15.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</row>
    <row r="221" spans="1:35" ht="15.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</row>
    <row r="222" spans="1:35" ht="15.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</row>
    <row r="223" spans="1:35" ht="15.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</row>
    <row r="224" spans="1:35" ht="15.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</row>
    <row r="225" spans="1:35" ht="15.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</row>
    <row r="226" spans="1:35" ht="15.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</row>
    <row r="227" spans="1:35" ht="15.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</row>
    <row r="228" spans="1:35" ht="15.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</row>
    <row r="229" spans="1:35" ht="15.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</row>
    <row r="230" spans="1:35" ht="15.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</row>
    <row r="231" spans="1:35" ht="15.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</row>
    <row r="232" spans="1:35" ht="15.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</row>
    <row r="233" spans="1:35" ht="15.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</row>
    <row r="234" spans="1:35" ht="15.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</row>
    <row r="235" spans="1:35" ht="15.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</row>
    <row r="236" spans="1:35" ht="15.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</row>
    <row r="237" spans="1:35" ht="15.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</row>
    <row r="238" spans="1:35" ht="15.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</row>
    <row r="239" spans="1:35" ht="15.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</row>
    <row r="240" spans="1:35" ht="15.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</row>
    <row r="241" spans="1:35" ht="15.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</row>
    <row r="242" spans="1:35" ht="15.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</row>
    <row r="243" spans="1:35" ht="15.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</row>
    <row r="244" spans="1:35" ht="15.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</row>
    <row r="245" spans="1:35" ht="15.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</row>
    <row r="246" spans="1:35" ht="15.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</row>
    <row r="247" spans="1:35" ht="15.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</row>
    <row r="248" spans="1:35" ht="15.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</row>
    <row r="249" spans="1:35" ht="15.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</row>
    <row r="250" spans="1:35" ht="15.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</row>
    <row r="251" spans="1:35" ht="15.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</row>
    <row r="252" spans="1:35" ht="15.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</row>
    <row r="253" spans="1:35" ht="15.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</row>
    <row r="254" spans="1:35" ht="15.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</row>
    <row r="255" spans="1:35" ht="15.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</row>
    <row r="256" spans="1:35" ht="15.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</row>
    <row r="257" spans="1:35" ht="15.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</row>
    <row r="258" spans="1:35" ht="15.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</row>
    <row r="259" spans="1:35" ht="15.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</row>
    <row r="260" spans="1:35" ht="15.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</row>
    <row r="261" spans="1:35" ht="15.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</row>
    <row r="262" spans="1:35" ht="15.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</row>
    <row r="263" spans="1:35" ht="15.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</row>
    <row r="264" spans="1:35" ht="15.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</row>
    <row r="265" spans="1:35" ht="15.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</row>
    <row r="266" spans="1:35" ht="15.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</row>
    <row r="267" spans="1:35" ht="15.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</row>
    <row r="268" spans="1:35" ht="15.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</row>
    <row r="269" spans="1:35" ht="15.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</row>
    <row r="270" spans="1:35" ht="15.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</row>
    <row r="271" spans="1:35" ht="15.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</row>
    <row r="272" spans="1:35" ht="15.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</row>
    <row r="273" spans="1:35" ht="15.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</row>
    <row r="274" spans="1:35" ht="15.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</row>
    <row r="275" spans="1:35" ht="15.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</row>
    <row r="276" spans="1:35" ht="15.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</row>
    <row r="277" spans="1:35" ht="15.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</row>
    <row r="278" spans="1:35" ht="15.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</row>
    <row r="279" spans="1:35" ht="15.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</row>
    <row r="280" spans="1:35" ht="15.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</row>
    <row r="281" spans="1:35" ht="15.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</row>
    <row r="282" spans="1:35" ht="15.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</row>
    <row r="283" spans="1:35" ht="15.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</row>
    <row r="284" spans="1:35" ht="15.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</row>
    <row r="285" spans="1:35" ht="15.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</row>
    <row r="286" spans="1:35" ht="15.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</row>
    <row r="287" spans="1:35" ht="15.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</row>
    <row r="288" spans="1:35" ht="15.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</row>
    <row r="289" spans="1:35" ht="15.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</row>
    <row r="290" spans="1:35" ht="15.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</row>
    <row r="291" spans="1:35" ht="15.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</row>
    <row r="292" spans="1:35" ht="15.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</row>
    <row r="293" spans="1:35" ht="15.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</row>
    <row r="294" spans="1:35" ht="15.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</row>
    <row r="295" spans="1:35" ht="15.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</row>
    <row r="296" spans="1:35" ht="15.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</row>
    <row r="297" spans="1:35" ht="15.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</row>
    <row r="298" spans="1:35" ht="15.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</row>
    <row r="299" spans="1:35" ht="15.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</row>
    <row r="300" spans="1:35" ht="15.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</row>
    <row r="301" spans="1:35" ht="15.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</row>
    <row r="302" spans="1:35" ht="15.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</row>
    <row r="303" spans="1:35" ht="15.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</row>
    <row r="304" spans="1:35" ht="15.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</row>
    <row r="305" spans="1:35" ht="15.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</row>
    <row r="306" spans="1:35" ht="15.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</row>
    <row r="307" spans="1:35" ht="15.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</row>
    <row r="308" spans="1:35" ht="15.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</row>
    <row r="309" spans="1:35" ht="15.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</row>
    <row r="310" spans="1:35" ht="15.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</row>
    <row r="311" spans="1:35" ht="15.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</row>
    <row r="312" spans="1:35" ht="15.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</row>
    <row r="313" spans="1:35" ht="15.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</row>
    <row r="314" spans="1:35" ht="15.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</row>
    <row r="315" spans="1:35" ht="15.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</row>
    <row r="316" spans="1:35" ht="15.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</row>
    <row r="317" spans="1:35" ht="15.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</row>
    <row r="318" spans="1:35" ht="15.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</row>
    <row r="319" spans="1:35" ht="15.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</row>
    <row r="320" spans="1:35" ht="15.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</row>
    <row r="321" spans="1:35" ht="15.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</row>
    <row r="322" spans="1:35" ht="15.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</row>
    <row r="323" spans="1:35" ht="15.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</row>
    <row r="324" spans="1:35" ht="15.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</row>
    <row r="325" spans="1:35" ht="15.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</row>
    <row r="326" spans="1:35" ht="15.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</row>
    <row r="327" spans="1:35" ht="15.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</row>
    <row r="328" spans="1:35" ht="15.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</row>
    <row r="329" spans="1:35" ht="15.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</row>
    <row r="330" spans="1:35" ht="15.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</row>
    <row r="331" spans="1:35" ht="15.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</row>
    <row r="332" spans="1:35" ht="15.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</row>
    <row r="333" spans="1:35" ht="15.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</row>
    <row r="334" spans="1:35" ht="15.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</row>
    <row r="335" spans="1:35" ht="15.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</row>
    <row r="336" spans="1:35" ht="15.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</row>
    <row r="337" spans="1:35" ht="15.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</row>
    <row r="338" spans="1:35" ht="15.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</row>
    <row r="339" spans="1:35" ht="15.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</row>
    <row r="340" spans="1:35" ht="15.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</row>
    <row r="341" spans="1:35" ht="15.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</row>
    <row r="342" spans="1:35" ht="15.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</row>
    <row r="343" spans="1:35" ht="15.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</row>
    <row r="344" spans="1:35" ht="15.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</row>
    <row r="345" spans="1:35" ht="15.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</row>
    <row r="346" spans="1:35" ht="15.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</row>
    <row r="347" spans="1:35" ht="15.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</row>
    <row r="348" spans="1:35" ht="15.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</row>
    <row r="349" spans="1:35" ht="15.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</row>
    <row r="350" spans="1:35" ht="15.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</row>
    <row r="351" spans="1:35" ht="15.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</row>
    <row r="352" spans="1:35" ht="15.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</row>
    <row r="353" spans="1:35" ht="15.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</row>
    <row r="354" spans="1:35" ht="15.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</row>
    <row r="355" spans="1:35" ht="15.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</row>
    <row r="356" spans="1:35" ht="15.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</row>
    <row r="357" spans="1:35" ht="15.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</row>
    <row r="358" spans="1:35" ht="15.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</row>
    <row r="359" spans="1:35" ht="15.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</row>
    <row r="360" spans="1:35" ht="15.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</row>
    <row r="361" spans="1:35" ht="15.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</row>
    <row r="362" spans="1:35" ht="15.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</row>
    <row r="363" spans="1:35" ht="15.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</row>
    <row r="364" spans="1:35" ht="15.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</row>
    <row r="365" spans="1:35" ht="15.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</row>
    <row r="366" spans="1:35" ht="15.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</row>
    <row r="367" spans="1:35" ht="15.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</row>
    <row r="368" spans="1:35" ht="15.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</row>
    <row r="369" spans="1:35" ht="15.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</row>
    <row r="370" spans="1:35" ht="15.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</row>
    <row r="371" spans="1:35" ht="15.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</row>
    <row r="372" spans="1:35" ht="15.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</row>
    <row r="373" spans="1:35" ht="15.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</row>
    <row r="374" spans="1:35" ht="15.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</row>
    <row r="375" spans="1:35" ht="15.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</row>
    <row r="376" spans="1:35" ht="15.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</row>
    <row r="377" spans="1:35" ht="15.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</row>
    <row r="378" spans="1:35" ht="15.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</row>
    <row r="379" spans="1:35" ht="15.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</row>
    <row r="380" spans="1:35" ht="15.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</row>
    <row r="381" spans="1:35" ht="15.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</row>
    <row r="382" spans="1:35" ht="15.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</row>
    <row r="383" spans="1:35" ht="15.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</row>
    <row r="384" spans="1:35" ht="15.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</row>
    <row r="385" spans="1:35" ht="15.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</row>
    <row r="386" spans="1:35" ht="15.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</row>
    <row r="387" spans="1:35" ht="15.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</row>
    <row r="388" spans="1:35" ht="15.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</row>
    <row r="389" spans="1:35" ht="15.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</row>
    <row r="390" spans="1:35" ht="15.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</row>
    <row r="391" spans="1:35" ht="15.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</row>
    <row r="392" spans="1:35" ht="15.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</row>
    <row r="393" spans="1:35" ht="15.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</row>
    <row r="394" spans="1:35" ht="15.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</row>
    <row r="395" spans="1:35" ht="15.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</row>
    <row r="396" spans="1:35" ht="15.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</row>
    <row r="397" spans="1:35" ht="15.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</row>
    <row r="398" spans="1:35" ht="15.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</row>
    <row r="399" spans="1:35" ht="15.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</row>
    <row r="400" spans="1:35" ht="15.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</row>
    <row r="401" spans="1:35" ht="15.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</row>
    <row r="402" spans="1:35" ht="15.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</row>
    <row r="403" spans="1:35" ht="15.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</row>
    <row r="404" spans="1:35" ht="15.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</row>
    <row r="405" spans="1:35" ht="15.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</row>
    <row r="406" spans="1:35" ht="15.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</row>
    <row r="407" spans="1:35" ht="15.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</row>
    <row r="408" spans="1:35" ht="15.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</row>
    <row r="409" spans="1:35" ht="15.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</row>
    <row r="410" spans="1:35" ht="15.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</row>
    <row r="411" spans="1:35" ht="15.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</row>
    <row r="412" spans="1:35" ht="15.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</row>
    <row r="413" spans="1:35" ht="15.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</row>
    <row r="414" spans="1:35" ht="15.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</row>
    <row r="415" spans="1:35" ht="15.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</row>
    <row r="416" spans="1:35" ht="15.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</row>
    <row r="417" spans="1:35" ht="15.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</row>
    <row r="418" spans="1:35" ht="15.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</row>
    <row r="419" spans="1:35" ht="15.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</row>
    <row r="420" spans="1:35" ht="15.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</row>
    <row r="421" spans="1:35" ht="15.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</row>
    <row r="422" spans="1:35" ht="15.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</row>
    <row r="423" spans="1:35" ht="15.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</row>
    <row r="424" spans="1:35" ht="15.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</row>
    <row r="425" spans="1:35" ht="15.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</row>
    <row r="426" spans="1:35" ht="15.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</row>
    <row r="427" spans="1:35" ht="15.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</row>
    <row r="428" spans="1:35" ht="15.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</row>
    <row r="429" spans="1:35" ht="15.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</row>
    <row r="430" spans="1:35" ht="15.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</row>
    <row r="431" spans="1:35" ht="15.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</row>
    <row r="432" spans="1:35" ht="15.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</row>
    <row r="433" spans="1:35" ht="15.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</row>
    <row r="434" spans="1:35" ht="15.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</row>
    <row r="435" spans="1:35" ht="15.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</row>
    <row r="436" spans="1:35" ht="15.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</row>
    <row r="437" spans="1:35" ht="15.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</row>
    <row r="438" spans="1:35" ht="15.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</row>
    <row r="439" spans="1:35" ht="15.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</row>
    <row r="440" spans="1:35" ht="15.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</row>
    <row r="441" spans="1:35" ht="15.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</row>
    <row r="442" spans="1:35" ht="15.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</row>
    <row r="443" spans="1:35" ht="15.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</row>
    <row r="444" spans="1:35" ht="15.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</row>
    <row r="445" spans="1:35" ht="15.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</row>
    <row r="446" spans="1:35" ht="15.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</row>
    <row r="447" spans="1:35" ht="15.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</row>
    <row r="448" spans="1:35" ht="15.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</row>
    <row r="449" spans="1:35" ht="15.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</row>
    <row r="450" spans="1:35" ht="15.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</row>
    <row r="451" spans="1:35" ht="15.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</row>
    <row r="452" spans="1:35" ht="15.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</row>
    <row r="453" spans="1:35" ht="15.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</row>
    <row r="454" spans="1:35" ht="15.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</row>
    <row r="455" spans="1:35" ht="15.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</row>
    <row r="456" spans="1:35" ht="15.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</row>
    <row r="457" spans="1:35" ht="15.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</row>
    <row r="458" spans="1:35" ht="15.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</row>
    <row r="459" spans="1:35" ht="15.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</row>
    <row r="460" spans="1:35" ht="15.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</row>
    <row r="461" spans="1:35" ht="15.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</row>
    <row r="462" spans="1:35" ht="15.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</row>
    <row r="463" spans="1:35" ht="15.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</row>
    <row r="464" spans="1:35" ht="15.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</row>
    <row r="465" spans="1:35" ht="15.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</row>
    <row r="466" spans="1:35" ht="15.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</row>
    <row r="467" spans="1:35" ht="15.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</row>
    <row r="468" spans="1:35" ht="15.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</row>
    <row r="469" spans="1:35" ht="15.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</row>
    <row r="470" spans="1:35" ht="15.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</row>
    <row r="471" spans="1:35" ht="15.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</row>
    <row r="472" spans="1:35" ht="15.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</row>
    <row r="473" spans="1:35" ht="15.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</row>
    <row r="474" spans="1:35" ht="15.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</row>
    <row r="475" spans="1:35" ht="15.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</row>
    <row r="476" spans="1:35" ht="15.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</row>
    <row r="477" spans="1:35" ht="15.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</row>
    <row r="478" spans="1:35" ht="15.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</row>
    <row r="479" spans="1:35" ht="15.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</row>
    <row r="480" spans="1:35" ht="15.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</row>
    <row r="481" spans="1:35" ht="15.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</row>
    <row r="482" spans="1:35" ht="15.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</row>
    <row r="483" spans="1:35" ht="15.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</row>
    <row r="484" spans="1:35" ht="15.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</row>
    <row r="485" spans="1:35" ht="15.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</row>
    <row r="486" spans="1:35" ht="15.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</row>
    <row r="487" spans="1:35" ht="15.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</row>
    <row r="488" spans="1:35" ht="15.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</row>
    <row r="489" spans="1:35" ht="15.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</row>
    <row r="490" spans="1:35" ht="15.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</row>
    <row r="491" spans="1:35" ht="15.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</row>
    <row r="492" spans="1:35" ht="15.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</row>
    <row r="493" spans="1:35" ht="15.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</row>
    <row r="494" spans="1:35" ht="15.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</row>
    <row r="495" spans="1:35" ht="15.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</row>
    <row r="496" spans="1:35" ht="15.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</row>
    <row r="497" spans="1:35" ht="15.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</row>
    <row r="498" spans="1:35" ht="15.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</row>
    <row r="499" spans="1:35" ht="15.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</row>
    <row r="500" spans="1:35" ht="15.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</row>
    <row r="501" spans="1:35" ht="15.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</row>
    <row r="502" spans="1:35" ht="15.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</row>
    <row r="503" spans="1:35" ht="15.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</row>
    <row r="504" spans="1:35" ht="15.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</row>
    <row r="505" spans="1:35" ht="15.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</row>
    <row r="506" spans="1:35" ht="15.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</row>
    <row r="507" spans="1:35" ht="15.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</row>
    <row r="508" spans="1:35" ht="15.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</row>
    <row r="509" spans="1:35" ht="15.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</row>
    <row r="510" spans="1:35" ht="15.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</row>
    <row r="511" spans="1:35" ht="15.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</row>
    <row r="512" spans="1:35" ht="15.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</row>
    <row r="513" spans="1:35" ht="15.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</row>
    <row r="514" spans="1:35" ht="15.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</row>
    <row r="515" spans="1:35" ht="15.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</row>
    <row r="516" spans="1:35" ht="15.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</row>
    <row r="517" spans="1:35" ht="15.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</row>
    <row r="518" spans="1:35" ht="15.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</row>
    <row r="519" spans="1:35" ht="15.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</row>
    <row r="520" spans="1:35" ht="15.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</row>
    <row r="521" spans="1:35" ht="15.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</row>
    <row r="522" spans="1:35" ht="15.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</row>
    <row r="523" spans="1:35" ht="15.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</row>
    <row r="524" spans="1:35" ht="15.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</row>
    <row r="525" spans="1:35" ht="15.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</row>
    <row r="526" spans="1:35" ht="15.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</row>
    <row r="527" spans="1:35" ht="15.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</row>
    <row r="528" spans="1:35" ht="15.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</row>
    <row r="529" spans="1:35" ht="15.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</row>
    <row r="530" spans="1:35" ht="15.7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</row>
    <row r="531" spans="1:35" ht="15.7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</row>
    <row r="532" spans="1:35" ht="15.7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</row>
    <row r="533" spans="1:35" ht="15.7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</row>
    <row r="534" spans="1:35" ht="15.7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</row>
    <row r="535" spans="1:35" ht="15.7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</row>
    <row r="536" spans="1:35" ht="15.7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</row>
    <row r="537" spans="1:35" ht="15.7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</row>
    <row r="538" spans="1:35" ht="15.7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</row>
    <row r="539" spans="1:35" ht="15.7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</row>
    <row r="540" spans="1:35" ht="15.7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</row>
    <row r="541" spans="1:35" ht="15.7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</row>
    <row r="542" spans="1:35" ht="15.7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</row>
    <row r="543" spans="1:35" ht="15.7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</row>
    <row r="544" spans="1:35" ht="15.7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</row>
    <row r="545" spans="1:35" ht="15.7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</row>
    <row r="546" spans="1:35" ht="15.7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</row>
    <row r="547" spans="1:35" ht="15.7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</row>
    <row r="548" spans="1:35" ht="15.7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</row>
    <row r="549" spans="1:35" ht="15.7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</row>
    <row r="550" spans="1:35" ht="15.7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</row>
    <row r="551" spans="1:35" ht="15.7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</row>
    <row r="552" spans="1:35" ht="15.7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</row>
    <row r="553" spans="1:35" ht="15.7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</row>
    <row r="554" spans="1:35" ht="15.7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</row>
    <row r="555" spans="1:35" ht="15.7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</row>
    <row r="556" spans="1:35" ht="15.7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</row>
    <row r="557" spans="1:35" ht="15.7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</row>
    <row r="558" spans="1:35" ht="15.7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</row>
    <row r="559" spans="1:35" ht="15.7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</row>
    <row r="560" spans="1:35" ht="15.7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</row>
    <row r="561" spans="1:35" ht="15.7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</row>
    <row r="562" spans="1:35" ht="15.7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</row>
    <row r="563" spans="1:35" ht="15.7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</row>
    <row r="564" spans="1:35" ht="15.7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</row>
    <row r="565" spans="1:35" ht="15.7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</row>
    <row r="566" spans="1:35" ht="15.7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</row>
    <row r="567" spans="1:35" ht="15.7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</row>
    <row r="568" spans="1:35" ht="15.7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</row>
    <row r="569" spans="1:35" ht="15.7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</row>
    <row r="570" spans="1:35" ht="15.7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</row>
    <row r="571" spans="1:35" ht="15.7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</row>
    <row r="572" spans="1:35" ht="15.7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</row>
    <row r="573" spans="1:35" ht="15.7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</row>
    <row r="574" spans="1:35" ht="15.7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</row>
    <row r="575" spans="1:35" ht="15.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</row>
    <row r="576" spans="1:35" ht="15.7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</row>
    <row r="577" spans="1:35" ht="15.7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</row>
    <row r="578" spans="1:35" ht="15.7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</row>
    <row r="579" spans="1:35" ht="15.7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</row>
    <row r="580" spans="1:35" ht="15.7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</row>
    <row r="581" spans="1:35" ht="15.7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</row>
    <row r="582" spans="1:35" ht="15.7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</row>
    <row r="583" spans="1:35" ht="15.7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</row>
    <row r="584" spans="1:35" ht="15.7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</row>
    <row r="585" spans="1:35" ht="15.7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</row>
    <row r="586" spans="1:35" ht="15.7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</row>
    <row r="587" spans="1:35" ht="15.7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</row>
    <row r="588" spans="1:35" ht="15.7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</row>
    <row r="589" spans="1:35" ht="15.7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</row>
    <row r="590" spans="1:35" ht="15.7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</row>
    <row r="591" spans="1:35" ht="15.7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</row>
    <row r="592" spans="1:35" ht="15.7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</row>
    <row r="593" spans="1:35" ht="15.7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</row>
    <row r="594" spans="1:35" ht="15.7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</row>
    <row r="595" spans="1:35" ht="15.7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</row>
    <row r="596" spans="1:35" ht="15.7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</row>
    <row r="597" spans="1:35" ht="15.7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</row>
    <row r="598" spans="1:35" ht="15.7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</row>
    <row r="599" spans="1:35" ht="15.7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</row>
    <row r="600" spans="1:35" ht="15.7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</row>
    <row r="601" spans="1:35" ht="15.7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</row>
    <row r="602" spans="1:35" ht="15.7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</row>
    <row r="603" spans="1:35" ht="15.7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</row>
    <row r="604" spans="1:35" ht="15.7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</row>
    <row r="605" spans="1:35" ht="15.7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</row>
    <row r="606" spans="1:35" ht="15.7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</row>
    <row r="607" spans="1:35" ht="15.7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</row>
    <row r="608" spans="1:35" ht="15.7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</row>
    <row r="609" spans="1:35" ht="15.7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</row>
    <row r="610" spans="1:35" ht="15.7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</row>
    <row r="611" spans="1:35" ht="15.7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</row>
    <row r="612" spans="1:35" ht="15.7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</row>
    <row r="613" spans="1:35" ht="15.7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</row>
    <row r="614" spans="1:35" ht="15.7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</row>
    <row r="615" spans="1:35" ht="15.7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</row>
    <row r="616" spans="1:35" ht="15.7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</row>
    <row r="617" spans="1:35" ht="15.7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</row>
    <row r="618" spans="1:35" ht="15.7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</row>
    <row r="619" spans="1:35" ht="15.7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</row>
    <row r="620" spans="1:35" ht="15.7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</row>
    <row r="621" spans="1:35" ht="15.7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</row>
    <row r="622" spans="1:35" ht="15.7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</row>
    <row r="623" spans="1:35" ht="15.7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</row>
    <row r="624" spans="1:35" ht="15.7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</row>
    <row r="625" spans="1:35" ht="15.7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</row>
    <row r="626" spans="1:35" ht="15.7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</row>
    <row r="627" spans="1:35" ht="15.7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</row>
    <row r="628" spans="1:35" ht="15.7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</row>
    <row r="629" spans="1:35" ht="15.7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</row>
    <row r="630" spans="1:35" ht="15.7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</row>
    <row r="631" spans="1:35" ht="15.7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</row>
    <row r="632" spans="1:35" ht="15.7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</row>
    <row r="633" spans="1:35" ht="15.7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</row>
    <row r="634" spans="1:35" ht="15.7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</row>
    <row r="635" spans="1:35" ht="15.7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</row>
    <row r="636" spans="1:35" ht="15.7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</row>
    <row r="637" spans="1:35" ht="15.7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</row>
    <row r="638" spans="1:35" ht="15.7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</row>
    <row r="639" spans="1:35" ht="15.7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</row>
    <row r="640" spans="1:35" ht="15.7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</row>
    <row r="641" spans="1:35" ht="15.7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</row>
    <row r="642" spans="1:35" ht="15.7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</row>
    <row r="643" spans="1:35" ht="15.7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</row>
    <row r="644" spans="1:35" ht="15.7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</row>
    <row r="645" spans="1:35" ht="15.7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</row>
    <row r="646" spans="1:35" ht="15.7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</row>
    <row r="647" spans="1:35" ht="15.7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</row>
    <row r="648" spans="1:35" ht="15.7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</row>
    <row r="649" spans="1:35" ht="15.7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</row>
    <row r="650" spans="1:35" ht="15.7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</row>
    <row r="651" spans="1:35" ht="15.7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</row>
    <row r="652" spans="1:35" ht="15.7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</row>
    <row r="653" spans="1:35" ht="15.7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</row>
    <row r="654" spans="1:35" ht="15.7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</row>
    <row r="655" spans="1:35" ht="15.7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</row>
    <row r="656" spans="1:35" ht="15.7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</row>
    <row r="657" spans="1:35" ht="15.7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</row>
    <row r="658" spans="1:35" ht="15.7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</row>
    <row r="659" spans="1:35" ht="15.7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</row>
    <row r="660" spans="1:35" ht="15.7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</row>
    <row r="661" spans="1:35" ht="15.7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</row>
    <row r="662" spans="1:35" ht="15.7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</row>
    <row r="663" spans="1:35" ht="15.7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</row>
    <row r="664" spans="1:35" ht="15.7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</row>
    <row r="665" spans="1:35" ht="15.7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</row>
    <row r="666" spans="1:35" ht="15.7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</row>
    <row r="667" spans="1:35" ht="15.7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</row>
    <row r="668" spans="1:35" ht="15.7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</row>
    <row r="669" spans="1:35" ht="15.7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</row>
    <row r="670" spans="1:35" ht="15.7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</row>
    <row r="671" spans="1:35" ht="15.7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</row>
    <row r="672" spans="1:35" ht="15.7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</row>
    <row r="673" spans="1:35" ht="15.7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</row>
    <row r="674" spans="1:35" ht="15.7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</row>
    <row r="675" spans="1:35" ht="15.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</row>
    <row r="676" spans="1:35" ht="15.7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</row>
    <row r="677" spans="1:35" ht="15.7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</row>
    <row r="678" spans="1:35" ht="15.7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</row>
    <row r="679" spans="1:35" ht="15.7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</row>
    <row r="680" spans="1:35" ht="15.7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</row>
    <row r="681" spans="1:35" ht="15.7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</row>
    <row r="682" spans="1:35" ht="15.7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</row>
    <row r="683" spans="1:35" ht="15.7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</row>
    <row r="684" spans="1:35" ht="15.7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</row>
    <row r="685" spans="1:35" ht="15.7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</row>
    <row r="686" spans="1:35" ht="15.7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</row>
    <row r="687" spans="1:35" ht="15.7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</row>
    <row r="688" spans="1:35" ht="15.7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</row>
    <row r="689" spans="1:35" ht="15.7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</row>
    <row r="690" spans="1:35" ht="15.7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</row>
    <row r="691" spans="1:35" ht="15.7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</row>
    <row r="692" spans="1:35" ht="15.7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</row>
    <row r="693" spans="1:35" ht="15.7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</row>
    <row r="694" spans="1:35" ht="15.7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</row>
    <row r="695" spans="1:35" ht="15.7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</row>
    <row r="696" spans="1:35" ht="15.7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</row>
    <row r="697" spans="1:35" ht="15.7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</row>
    <row r="698" spans="1:35" ht="15.7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</row>
    <row r="699" spans="1:35" ht="15.7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</row>
    <row r="700" spans="1:35" ht="15.7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</row>
    <row r="701" spans="1:35" ht="15.7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</row>
    <row r="702" spans="1:35" ht="15.7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</row>
    <row r="703" spans="1:35" ht="15.7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</row>
    <row r="704" spans="1:35" ht="15.7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</row>
    <row r="705" spans="1:35" ht="15.7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</row>
    <row r="706" spans="1:35" ht="15.7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</row>
    <row r="707" spans="1:35" ht="15.7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</row>
    <row r="708" spans="1:35" ht="15.7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</row>
    <row r="709" spans="1:35" ht="15.7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</row>
    <row r="710" spans="1:35" ht="15.7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</row>
    <row r="711" spans="1:35" ht="15.7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</row>
    <row r="712" spans="1:35" ht="15.7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</row>
    <row r="713" spans="1:35" ht="15.7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</row>
    <row r="714" spans="1:35" ht="15.7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</row>
    <row r="715" spans="1:35" ht="15.7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</row>
    <row r="716" spans="1:35" ht="15.7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</row>
    <row r="717" spans="1:35" ht="15.7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</row>
    <row r="718" spans="1:35" ht="15.7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</row>
    <row r="719" spans="1:35" ht="15.7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</row>
    <row r="720" spans="1:35" ht="15.7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</row>
    <row r="721" spans="1:35" ht="15.7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</row>
    <row r="722" spans="1:35" ht="15.7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</row>
    <row r="723" spans="1:35" ht="15.7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</row>
    <row r="724" spans="1:35" ht="15.7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</row>
    <row r="725" spans="1:35" ht="15.7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</row>
    <row r="726" spans="1:35" ht="15.7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</row>
    <row r="727" spans="1:35" ht="15.7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</row>
    <row r="728" spans="1:35" ht="15.7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</row>
    <row r="729" spans="1:35" ht="15.7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</row>
    <row r="730" spans="1:35" ht="15.7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</row>
    <row r="731" spans="1:35" ht="15.7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</row>
    <row r="732" spans="1:35" ht="15.7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</row>
    <row r="733" spans="1:35" ht="15.7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</row>
    <row r="734" spans="1:35" ht="15.7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</row>
    <row r="735" spans="1:35" ht="15.7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</row>
    <row r="736" spans="1:35" ht="15.7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</row>
    <row r="737" spans="1:35" ht="15.7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</row>
    <row r="738" spans="1:35" ht="15.7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</row>
    <row r="739" spans="1:35" ht="15.7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</row>
    <row r="740" spans="1:35" ht="15.7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</row>
    <row r="741" spans="1:35" ht="15.7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</row>
    <row r="742" spans="1:35" ht="15.7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</row>
    <row r="743" spans="1:35" ht="15.7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</row>
    <row r="744" spans="1:35" ht="15.7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</row>
    <row r="745" spans="1:35" ht="15.7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</row>
    <row r="746" spans="1:35" ht="15.7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</row>
    <row r="747" spans="1:35" ht="15.7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</row>
    <row r="748" spans="1:35" ht="15.7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</row>
    <row r="749" spans="1:35" ht="15.7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</row>
    <row r="750" spans="1:35" ht="15.7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</row>
    <row r="751" spans="1:35" ht="15.7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</row>
    <row r="752" spans="1:35" ht="15.7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</row>
    <row r="753" spans="1:35" ht="15.7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</row>
    <row r="754" spans="1:35" ht="15.7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</row>
    <row r="755" spans="1:35" ht="15.7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</row>
    <row r="756" spans="1:35" ht="15.7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</row>
    <row r="757" spans="1:35" ht="15.7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</row>
    <row r="758" spans="1:35" ht="15.7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</row>
    <row r="759" spans="1:35" ht="15.7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</row>
    <row r="760" spans="1:35" ht="15.7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</row>
    <row r="761" spans="1:35" ht="15.7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</row>
    <row r="762" spans="1:35" ht="15.7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</row>
    <row r="763" spans="1:35" ht="15.7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</row>
    <row r="764" spans="1:35" ht="15.7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</row>
    <row r="765" spans="1:35" ht="15.7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</row>
    <row r="766" spans="1:35" ht="15.7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</row>
    <row r="767" spans="1:35" ht="15.7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</row>
    <row r="768" spans="1:35" ht="15.7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</row>
    <row r="769" spans="1:35" ht="15.7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</row>
    <row r="770" spans="1:35" ht="15.7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</row>
    <row r="771" spans="1:35" ht="15.7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</row>
    <row r="772" spans="1:35" ht="15.7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</row>
    <row r="773" spans="1:35" ht="15.7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</row>
    <row r="774" spans="1:35" ht="15.7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</row>
    <row r="775" spans="1:35" ht="15.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</row>
    <row r="776" spans="1:35" ht="15.7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</row>
    <row r="777" spans="1:35" ht="15.7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</row>
    <row r="778" spans="1:35" ht="15.7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</row>
    <row r="779" spans="1:35" ht="15.7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</row>
    <row r="780" spans="1:35" ht="15.7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</row>
    <row r="781" spans="1:35" ht="15.7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</row>
    <row r="782" spans="1:35" ht="15.7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</row>
    <row r="783" spans="1:35" ht="15.7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</row>
    <row r="784" spans="1:35" ht="15.7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</row>
    <row r="785" spans="1:35" ht="15.7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</row>
    <row r="786" spans="1:35" ht="15.7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</row>
    <row r="787" spans="1:35" ht="15.7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</row>
    <row r="788" spans="1:35" ht="15.7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</row>
    <row r="789" spans="1:35" ht="15.7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</row>
    <row r="790" spans="1:35" ht="15.7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</row>
    <row r="791" spans="1:35" ht="15.7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</row>
    <row r="792" spans="1:35" ht="15.7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</row>
    <row r="793" spans="1:35" ht="15.7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</row>
    <row r="794" spans="1:35" ht="15.7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</row>
    <row r="795" spans="1:35" ht="15.7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</row>
    <row r="796" spans="1:35" ht="15.7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</row>
    <row r="797" spans="1:35" ht="15.7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</row>
    <row r="798" spans="1:35" ht="15.7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</row>
    <row r="799" spans="1:35" ht="15.7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</row>
    <row r="800" spans="1:35" ht="15.7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</row>
    <row r="801" spans="1:35" ht="15.7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</row>
    <row r="802" spans="1:35" ht="15.7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</row>
    <row r="803" spans="1:35" ht="15.7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</row>
    <row r="804" spans="1:35" ht="15.7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</row>
    <row r="805" spans="1:35" ht="15.7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</row>
    <row r="806" spans="1:35" ht="15.7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</row>
    <row r="807" spans="1:35" ht="15.7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</row>
    <row r="808" spans="1:35" ht="15.7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</row>
    <row r="809" spans="1:35" ht="15.7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</row>
    <row r="810" spans="1:35" ht="15.7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</row>
    <row r="811" spans="1:35" ht="15.7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</row>
    <row r="812" spans="1:35" ht="15.7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</row>
    <row r="813" spans="1:35" ht="15.7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</row>
    <row r="814" spans="1:35" ht="15.7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</row>
    <row r="815" spans="1:35" ht="15.7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</row>
    <row r="816" spans="1:35" ht="15.7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</row>
    <row r="817" spans="1:35" ht="15.7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</row>
    <row r="818" spans="1:35" ht="15.7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</row>
    <row r="819" spans="1:35" ht="15.7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</row>
    <row r="820" spans="1:35" ht="15.7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</row>
    <row r="821" spans="1:35" ht="15.7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</row>
    <row r="822" spans="1:35" ht="15.7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</row>
    <row r="823" spans="1:35" ht="15.7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</row>
    <row r="824" spans="1:35" ht="15.7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</row>
    <row r="825" spans="1:35" ht="15.7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</row>
    <row r="826" spans="1:35" ht="15.7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</row>
    <row r="827" spans="1:35" ht="15.7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</row>
    <row r="828" spans="1:35" ht="15.7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</row>
    <row r="829" spans="1:35" ht="15.7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</row>
    <row r="830" spans="1:35" ht="15.7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</row>
    <row r="831" spans="1:35" ht="15.7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</row>
    <row r="832" spans="1:35" ht="15.7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</row>
    <row r="833" spans="1:35" ht="15.7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</row>
    <row r="834" spans="1:35" ht="15.7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</row>
    <row r="835" spans="1:35" ht="15.7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</row>
    <row r="836" spans="1:35" ht="15.7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</row>
    <row r="837" spans="1:35" ht="15.7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</row>
    <row r="838" spans="1:35" ht="15.7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</row>
    <row r="839" spans="1:35" ht="15.7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</row>
    <row r="840" spans="1:35" ht="15.7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</row>
    <row r="841" spans="1:35" ht="15.7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</row>
    <row r="842" spans="1:35" ht="15.7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</row>
    <row r="843" spans="1:35" ht="15.7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</row>
    <row r="844" spans="1:35" ht="15.7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</row>
    <row r="845" spans="1:35" ht="15.7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</row>
    <row r="846" spans="1:35" ht="15.7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</row>
    <row r="847" spans="1:35" ht="15.7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</row>
    <row r="848" spans="1:35" ht="15.7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</row>
    <row r="849" spans="1:35" ht="15.7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</row>
    <row r="850" spans="1:35" ht="15.7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</row>
    <row r="851" spans="1:35" ht="15.7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</row>
    <row r="852" spans="1:35" ht="15.7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</row>
    <row r="853" spans="1:35" ht="15.7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</row>
    <row r="854" spans="1:35" ht="15.7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</row>
    <row r="855" spans="1:35" ht="15.7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</row>
    <row r="856" spans="1:35" ht="15.7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</row>
    <row r="857" spans="1:35" ht="15.7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</row>
    <row r="858" spans="1:35" ht="15.7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</row>
    <row r="859" spans="1:35" ht="15.7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</row>
    <row r="860" spans="1:35" ht="15.7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</row>
    <row r="861" spans="1:35" ht="15.7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</row>
    <row r="862" spans="1:35" ht="15.7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</row>
    <row r="863" spans="1:35" ht="15.7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</row>
    <row r="864" spans="1:35" ht="15.7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</row>
    <row r="865" spans="1:35" ht="15.7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</row>
    <row r="866" spans="1:35" ht="15.7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</row>
    <row r="867" spans="1:35" ht="15.7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</row>
    <row r="868" spans="1:35" ht="15.7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</row>
    <row r="869" spans="1:35" ht="15.7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</row>
    <row r="870" spans="1:35" ht="15.7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</row>
    <row r="871" spans="1:35" ht="15.7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</row>
    <row r="872" spans="1:35" ht="15.7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</row>
    <row r="873" spans="1:35" ht="15.7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</row>
    <row r="874" spans="1:35" ht="15.7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</row>
    <row r="875" spans="1:35" ht="15.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</row>
    <row r="876" spans="1:35" ht="15.7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</row>
    <row r="877" spans="1:35" ht="15.7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</row>
    <row r="878" spans="1:35" ht="15.7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</row>
    <row r="879" spans="1:35" ht="15.7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</row>
    <row r="880" spans="1:35" ht="15.7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</row>
    <row r="881" spans="1:35" ht="15.7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</row>
    <row r="882" spans="1:35" ht="15.7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</row>
    <row r="883" spans="1:35" ht="15.7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</row>
    <row r="884" spans="1:35" ht="15.7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</row>
    <row r="885" spans="1:35" ht="15.7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</row>
    <row r="886" spans="1:35" ht="15.7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</row>
    <row r="887" spans="1:35" ht="15.7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</row>
    <row r="888" spans="1:35" ht="15.7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</row>
    <row r="889" spans="1:35" ht="15.7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</row>
    <row r="890" spans="1:35" ht="15.7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</row>
    <row r="891" spans="1:35" ht="15.7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</row>
    <row r="892" spans="1:35" ht="15.7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</row>
    <row r="893" spans="1:35" ht="15.7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</row>
    <row r="894" spans="1:35" ht="15.7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</row>
    <row r="895" spans="1:35" ht="15.7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</row>
    <row r="896" spans="1:35" ht="15.7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</row>
    <row r="897" spans="1:35" ht="15.7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</row>
    <row r="898" spans="1:35" ht="15.7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</row>
    <row r="899" spans="1:35" ht="15.7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</row>
    <row r="900" spans="1:35" ht="15.7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</row>
    <row r="901" spans="1:35" ht="15.7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</row>
    <row r="902" spans="1:35" ht="15.7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</row>
    <row r="903" spans="1:35" ht="15.7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</row>
    <row r="904" spans="1:35" ht="15.7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</row>
    <row r="905" spans="1:35" ht="15.7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</row>
    <row r="906" spans="1:35" ht="15.7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</row>
    <row r="907" spans="1:35" ht="15.7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</row>
    <row r="908" spans="1:35" ht="15.7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</row>
    <row r="909" spans="1:35" ht="15.7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</row>
    <row r="910" spans="1:35" ht="15.7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</row>
    <row r="911" spans="1:35" ht="15.7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</row>
    <row r="912" spans="1:35" ht="15.7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</row>
    <row r="913" spans="1:35" ht="15.7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</row>
    <row r="914" spans="1:35" ht="15.7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</row>
    <row r="915" spans="1:35" ht="15.7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</row>
    <row r="916" spans="1:35" ht="15.7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</row>
    <row r="917" spans="1:35" ht="15.7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</row>
    <row r="918" spans="1:35" ht="15.7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</row>
    <row r="919" spans="1:35" ht="15.7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</row>
    <row r="920" spans="1:35" ht="15.7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</row>
    <row r="921" spans="1:35" ht="15.7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</row>
    <row r="922" spans="1:35" ht="15.7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</row>
    <row r="923" spans="1:35" ht="15.7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</row>
    <row r="924" spans="1:35" ht="15.7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</row>
    <row r="925" spans="1:35" ht="15.7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</row>
    <row r="926" spans="1:35" ht="15.7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</row>
    <row r="927" spans="1:35" ht="15.7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</row>
    <row r="928" spans="1:35" ht="15.7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</row>
    <row r="929" spans="1:35" ht="15.7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</row>
    <row r="930" spans="1:35" ht="15.7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</row>
    <row r="931" spans="1:35" ht="15.7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</row>
    <row r="932" spans="1:35" ht="15.7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</row>
    <row r="933" spans="1:35" ht="15.7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</row>
    <row r="934" spans="1:35" ht="15.7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</row>
    <row r="935" spans="1:35" ht="15.7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</row>
    <row r="936" spans="1:35" ht="15.7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</row>
    <row r="937" spans="1:35" ht="15.7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</row>
    <row r="938" spans="1:35" ht="15.7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</row>
    <row r="939" spans="1:35" ht="15.7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</row>
    <row r="940" spans="1:35" ht="15.7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</row>
    <row r="941" spans="1:35" ht="15.7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</row>
    <row r="942" spans="1:35" ht="15.7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</row>
    <row r="943" spans="1:35" ht="15.7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</row>
    <row r="944" spans="1:35" ht="15.7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</row>
    <row r="945" spans="1:35" ht="15.7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</row>
    <row r="946" spans="1:35" ht="15.7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</row>
    <row r="947" spans="1:35" ht="15.7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</row>
    <row r="948" spans="1:35" ht="15.7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</row>
    <row r="949" spans="1:35" ht="15.7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</row>
    <row r="950" spans="1:35" ht="15.7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</row>
    <row r="951" spans="1:35" ht="15.7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</row>
    <row r="952" spans="1:35" ht="15.7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</row>
    <row r="953" spans="1:35" ht="15.7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</row>
    <row r="954" spans="1:35" ht="15.7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</row>
    <row r="955" spans="1:35" ht="15.7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</row>
    <row r="956" spans="1:35" ht="15.7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</row>
    <row r="957" spans="1:35" ht="15.7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</row>
    <row r="958" spans="1:35" ht="15.7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</row>
    <row r="959" spans="1:35" ht="15.7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</row>
    <row r="960" spans="1:35" ht="15.7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</row>
    <row r="961" spans="1:35" ht="15.7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</row>
    <row r="962" spans="1:35" ht="15.7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</row>
    <row r="963" spans="1:35" ht="15.7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</row>
    <row r="964" spans="1:35" ht="15.7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</row>
    <row r="965" spans="1:35" ht="15.7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</row>
    <row r="966" spans="1:35" ht="15.7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</row>
    <row r="967" spans="1:35" ht="15.7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</row>
    <row r="968" spans="1:35" ht="15.7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</row>
    <row r="969" spans="1:35" ht="15.7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</row>
    <row r="970" spans="1:35" ht="15.7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</row>
    <row r="971" spans="1:35" ht="15.7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</row>
    <row r="972" spans="1:35" ht="15.7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</row>
    <row r="973" spans="1:35" ht="15.7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</row>
    <row r="974" spans="1:35" ht="15.7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</row>
    <row r="975" spans="1:35" ht="15.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</row>
    <row r="976" spans="1:35" ht="15.7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</row>
    <row r="977" spans="1:35" ht="15.7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</row>
    <row r="978" spans="1:35" ht="15.7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</row>
    <row r="979" spans="1:35" ht="15.7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</row>
    <row r="980" spans="1:35" ht="15.7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</row>
    <row r="981" spans="1:35" ht="15.7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</row>
    <row r="982" spans="1:35" ht="15.7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</row>
    <row r="983" spans="1:35" ht="15.7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</row>
    <row r="984" spans="1:35" ht="15.7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</row>
    <row r="985" spans="1:35" ht="15.7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</row>
    <row r="986" spans="1:35" ht="15.7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</row>
    <row r="987" spans="1:35" ht="15.7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</row>
    <row r="988" spans="1:35" ht="15.7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</row>
    <row r="989" spans="1:35" ht="15.7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</row>
    <row r="990" spans="1:35" ht="15.7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</row>
    <row r="991" spans="1:35" ht="15.7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</row>
    <row r="992" spans="1:35" ht="15.7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</row>
    <row r="993" spans="1:35" ht="15.7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</row>
    <row r="994" spans="1:35" ht="15.7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</row>
    <row r="995" spans="1:35" ht="15.7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</row>
    <row r="996" spans="1:35" ht="15.7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</row>
    <row r="997" spans="1:35" ht="15.7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</row>
    <row r="998" spans="1:35" ht="15.7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</row>
    <row r="999" spans="1:35" ht="15.7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</row>
    <row r="1000" spans="1:35" ht="15.75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</row>
    <row r="1001" spans="1:35" ht="15.75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</row>
    <row r="1002" spans="1:35" ht="15.75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</row>
    <row r="1003" spans="1:35" ht="15.75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</row>
    <row r="1004" spans="1:35" ht="15.75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</row>
    <row r="1005" spans="1:35" ht="15.75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</row>
    <row r="1006" spans="1:35" ht="15.75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</row>
    <row r="1007" spans="1:35" ht="15.75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</row>
    <row r="1008" spans="1:35" ht="15.75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</row>
    <row r="1009" spans="1:35" ht="15.75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</row>
    <row r="1010" spans="1:35" ht="15.75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</row>
    <row r="1011" spans="1:35" ht="15.75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</row>
    <row r="1012" spans="1:35" ht="15.75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</row>
    <row r="1013" spans="1:35" ht="15.75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</row>
    <row r="1014" spans="1:35" ht="15.75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</row>
    <row r="1015" spans="1:35" ht="15.75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</row>
    <row r="1016" spans="1:35" ht="15.75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</row>
    <row r="1017" spans="1:35" ht="15.75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</row>
    <row r="1018" spans="1:35" ht="15.75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</row>
    <row r="1019" spans="1:35" ht="15.75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</row>
    <row r="1020" spans="1:35" ht="15.75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</row>
    <row r="1021" spans="1:35" ht="15.75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</row>
    <row r="1022" spans="1:35" ht="15.75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</row>
    <row r="1023" spans="1:35" ht="15.75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</row>
    <row r="1024" spans="1:35" ht="15.75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</row>
    <row r="1025" spans="1:35" ht="15.75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</row>
    <row r="1026" spans="1:35" ht="15.75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</row>
    <row r="1027" spans="1:35" ht="15.75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</row>
    <row r="1028" spans="1:35" ht="15.75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</row>
    <row r="1029" spans="1:35" ht="15.75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</row>
    <row r="1030" spans="1:35" ht="15.75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</row>
    <row r="1031" spans="1:35" ht="15.75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</row>
    <row r="1032" spans="1:35" ht="15.75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</row>
    <row r="1033" spans="1:35" ht="15.75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</row>
    <row r="1034" spans="1:35" ht="15.75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</row>
    <row r="1035" spans="1:35" ht="15.75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</row>
    <row r="1036" spans="1:35" ht="15.75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</row>
    <row r="1037" spans="1:35" ht="15.75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</row>
    <row r="1038" spans="1:35" ht="15.75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</row>
    <row r="1039" spans="1:35" ht="15.75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</row>
    <row r="1040" spans="1:35" ht="15.75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</row>
    <row r="1041" spans="1:35" ht="15.75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</row>
    <row r="1042" spans="1:35" ht="15.75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</row>
    <row r="1043" spans="1:35" ht="15.75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</row>
    <row r="1044" spans="1:35" ht="15.75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</row>
    <row r="1045" spans="1:35" ht="15.75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</row>
    <row r="1046" spans="1:35" ht="15.75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</row>
    <row r="1047" spans="1:35" ht="15.75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</row>
    <row r="1048" spans="1:35" ht="15.75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</row>
    <row r="1049" spans="1:35" ht="15.75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</row>
    <row r="1050" spans="1:35" ht="15.75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</row>
    <row r="1051" spans="1:35" ht="15.75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</row>
    <row r="1052" spans="1:35" ht="15.75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</row>
    <row r="1053" spans="1:35" ht="15.75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</row>
    <row r="1054" spans="1:35" ht="15.75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</row>
    <row r="1055" spans="1:35" ht="15.75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</row>
    <row r="1056" spans="1:35" ht="15.75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</row>
    <row r="1057" spans="1:35" ht="15.75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</row>
    <row r="1058" spans="1:35" ht="15.75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</row>
    <row r="1059" spans="1:35" ht="15.75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</row>
    <row r="1060" spans="1:35" ht="15.75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</row>
    <row r="1061" spans="1:35" ht="15.75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</row>
    <row r="1062" spans="1:35" ht="15.75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</row>
    <row r="1063" spans="1:35" ht="15.75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</row>
    <row r="1064" spans="1:35" ht="15.75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</row>
    <row r="1065" spans="1:35" ht="15.75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</row>
    <row r="1066" spans="1:35" ht="15.75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</row>
    <row r="1067" spans="1:35" ht="15.75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</row>
    <row r="1068" spans="1:35" ht="15.75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</row>
    <row r="1069" spans="1:35" ht="15.75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</row>
    <row r="1070" spans="1:35" ht="15.75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</row>
    <row r="1071" spans="1:35" ht="15.75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</row>
    <row r="1072" spans="1:35" ht="15.75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</row>
    <row r="1073" spans="1:35" ht="15.75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</row>
    <row r="1074" spans="1:35" ht="15.75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</row>
    <row r="1075" spans="1:35" ht="15.75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</row>
    <row r="1076" spans="1:35" ht="15.75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</row>
    <row r="1077" spans="1:35" ht="15.75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</row>
    <row r="1078" spans="1:35" ht="15.75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</row>
    <row r="1079" spans="1:35" ht="15.75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</row>
    <row r="1080" spans="1:35" ht="15.75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</row>
    <row r="1081" spans="1:35" ht="15.75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</row>
    <row r="1082" spans="1:35" ht="15.75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</row>
    <row r="1083" spans="1:35" ht="15.75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</row>
    <row r="1084" spans="1:35" ht="15.75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</row>
    <row r="1085" spans="1:35" ht="15.75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</row>
    <row r="1086" spans="1:35" ht="15.75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</row>
    <row r="1087" spans="1:35" ht="15.75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</row>
    <row r="1088" spans="1:35" ht="15.75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</row>
    <row r="1089" spans="1:35" ht="15.75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</row>
    <row r="1090" spans="1:35" ht="15.75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</row>
    <row r="1091" spans="1:35" ht="15.75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</row>
    <row r="1092" spans="1:35" ht="15.75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</row>
    <row r="1093" spans="1:35" ht="15.75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</row>
    <row r="1094" spans="1:35" ht="15.75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</row>
    <row r="1095" spans="1:35" ht="15.75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</row>
    <row r="1096" spans="1:35" ht="15.75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</row>
    <row r="1097" spans="1:35" ht="15.75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</row>
    <row r="1098" spans="1:35" ht="15.75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</row>
    <row r="1099" spans="1:35" ht="15.75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</row>
    <row r="1100" spans="1:35" ht="15.75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</row>
    <row r="1101" spans="1:35" ht="15.75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</row>
    <row r="1102" spans="1:35" ht="15.75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</row>
    <row r="1103" spans="1:35" ht="15.75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</row>
    <row r="1104" spans="1:35" ht="15.75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</row>
    <row r="1105" spans="1:35" ht="15.75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</row>
    <row r="1106" spans="1:35" ht="15.75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</row>
    <row r="1107" spans="1:35" ht="15.75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</row>
    <row r="1108" spans="1:35" ht="15.75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</row>
    <row r="1109" spans="1:35" ht="15.75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</row>
    <row r="1110" spans="1:35" ht="15.75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</row>
    <row r="1111" spans="1:35" ht="15.75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</row>
    <row r="1112" spans="1:35" ht="15.75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</row>
    <row r="1113" spans="1:35" ht="15.75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</row>
    <row r="1114" spans="1:35" ht="15.75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</row>
    <row r="1115" spans="1:35" ht="15.75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</row>
    <row r="1116" spans="1:35" ht="15.75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</row>
    <row r="1117" spans="1:35" ht="15.75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</row>
    <row r="1118" spans="1:35" ht="15.75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</row>
    <row r="1119" spans="1:35" ht="15.75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</row>
    <row r="1120" spans="1:35" ht="15.75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</row>
    <row r="1121" spans="1:35" ht="15.75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</row>
    <row r="1122" spans="1:35" ht="15.75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</row>
    <row r="1123" spans="1:35" ht="15.75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</row>
    <row r="1124" spans="1:35" ht="15.75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</row>
    <row r="1125" spans="1:35" ht="15.75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</row>
    <row r="1126" spans="1:35" ht="15.75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</row>
    <row r="1127" spans="1:35" ht="15.75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</row>
    <row r="1128" spans="1:35" ht="15.75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</row>
    <row r="1129" spans="1:35" ht="15.75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</row>
    <row r="1130" spans="1:35" ht="15.75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</row>
    <row r="1131" spans="1:35" ht="15.75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</row>
    <row r="1132" spans="1:35" ht="15.75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</row>
    <row r="1133" spans="1:35" ht="15.75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</row>
    <row r="1134" spans="1:35" ht="15.75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</row>
    <row r="1135" spans="1:35" ht="15.75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</row>
    <row r="1136" spans="1:35" ht="15.75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</row>
    <row r="1137" spans="1:35" ht="15.75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</row>
    <row r="1138" spans="1:35" ht="15.75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</row>
    <row r="1139" spans="1:35" ht="15.75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</row>
    <row r="1140" spans="1:35" ht="15.75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</row>
    <row r="1141" spans="1:35" ht="15.75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</row>
    <row r="1142" spans="1:35" ht="15.75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</row>
    <row r="1143" spans="1:35" ht="15.75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</row>
    <row r="1144" spans="1:35" ht="15.75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</row>
    <row r="1145" spans="1:35" ht="15.75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</row>
    <row r="1146" spans="1:35" ht="15.75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</row>
    <row r="1147" spans="1:35" ht="15.75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</row>
    <row r="1148" spans="1:35" ht="15.75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</row>
    <row r="1149" spans="1:35" ht="15.75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</row>
    <row r="1150" spans="1:35" ht="15.75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</row>
    <row r="1151" spans="1:35" ht="15.75">
      <c r="A1151" s="43"/>
      <c r="B1151" s="43"/>
      <c r="C1151" s="43"/>
      <c r="D1151" s="43"/>
      <c r="E1151" s="43"/>
      <c r="F1151" s="4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</row>
    <row r="1152" spans="1:35" ht="15.75">
      <c r="A1152" s="43"/>
      <c r="B1152" s="43"/>
      <c r="C1152" s="43"/>
      <c r="D1152" s="43"/>
      <c r="E1152" s="43"/>
      <c r="F1152" s="4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</row>
    <row r="1153" spans="1:35" ht="15.75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</row>
    <row r="1154" spans="1:35" ht="15.75">
      <c r="A1154" s="43"/>
      <c r="B1154" s="43"/>
      <c r="C1154" s="43"/>
      <c r="D1154" s="43"/>
      <c r="E1154" s="43"/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</row>
    <row r="1155" spans="1:35" ht="15.75">
      <c r="A1155" s="43"/>
      <c r="B1155" s="43"/>
      <c r="C1155" s="43"/>
      <c r="D1155" s="43"/>
      <c r="E1155" s="43"/>
      <c r="F1155" s="4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</row>
    <row r="1156" spans="1:35" ht="15.75">
      <c r="A1156" s="43"/>
      <c r="B1156" s="43"/>
      <c r="C1156" s="43"/>
      <c r="D1156" s="43"/>
      <c r="E1156" s="43"/>
      <c r="F1156" s="4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</row>
    <row r="1157" spans="1:35" ht="15.75">
      <c r="A1157" s="43"/>
      <c r="B1157" s="43"/>
      <c r="C1157" s="43"/>
      <c r="D1157" s="43"/>
      <c r="E1157" s="43"/>
      <c r="F1157" s="4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</row>
    <row r="1158" spans="1:35" ht="15.75">
      <c r="A1158" s="43"/>
      <c r="B1158" s="43"/>
      <c r="C1158" s="43"/>
      <c r="D1158" s="43"/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</row>
    <row r="1159" spans="1:35" ht="15.75">
      <c r="A1159" s="43"/>
      <c r="B1159" s="43"/>
      <c r="C1159" s="43"/>
      <c r="D1159" s="43"/>
      <c r="E1159" s="43"/>
      <c r="F1159" s="4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</row>
    <row r="1160" spans="1:35" ht="15.75">
      <c r="A1160" s="43"/>
      <c r="B1160" s="43"/>
      <c r="C1160" s="43"/>
      <c r="D1160" s="43"/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</row>
    <row r="1161" spans="1:35" ht="15.75">
      <c r="A1161" s="43"/>
      <c r="B1161" s="43"/>
      <c r="C1161" s="43"/>
      <c r="D1161" s="43"/>
      <c r="E1161" s="43"/>
      <c r="F1161" s="43"/>
      <c r="G1161" s="43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</row>
    <row r="1162" spans="1:35" ht="15.75">
      <c r="A1162" s="43"/>
      <c r="B1162" s="43"/>
      <c r="C1162" s="43"/>
      <c r="D1162" s="43"/>
      <c r="E1162" s="43"/>
      <c r="F1162" s="4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</row>
    <row r="1163" spans="1:35" ht="15.75">
      <c r="A1163" s="43"/>
      <c r="B1163" s="43"/>
      <c r="C1163" s="43"/>
      <c r="D1163" s="43"/>
      <c r="E1163" s="43"/>
      <c r="F1163" s="43"/>
      <c r="G1163" s="43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</row>
    <row r="1164" spans="1:35" ht="15.75">
      <c r="A1164" s="43"/>
      <c r="B1164" s="43"/>
      <c r="C1164" s="43"/>
      <c r="D1164" s="43"/>
      <c r="E1164" s="43"/>
      <c r="F1164" s="4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</row>
    <row r="1165" spans="1:35" ht="15.75">
      <c r="A1165" s="43"/>
      <c r="B1165" s="43"/>
      <c r="C1165" s="43"/>
      <c r="D1165" s="43"/>
      <c r="E1165" s="43"/>
      <c r="F1165" s="43"/>
      <c r="G1165" s="43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</row>
    <row r="1166" spans="1:35" ht="15.75">
      <c r="A1166" s="43"/>
      <c r="B1166" s="43"/>
      <c r="C1166" s="43"/>
      <c r="D1166" s="43"/>
      <c r="E1166" s="43"/>
      <c r="F1166" s="4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</row>
    <row r="1167" spans="1:35" ht="15.75">
      <c r="A1167" s="43"/>
      <c r="B1167" s="43"/>
      <c r="C1167" s="43"/>
      <c r="D1167" s="43"/>
      <c r="E1167" s="43"/>
      <c r="F1167" s="43"/>
      <c r="G1167" s="43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</row>
    <row r="1168" spans="1:35" ht="15.75">
      <c r="A1168" s="43"/>
      <c r="B1168" s="43"/>
      <c r="C1168" s="43"/>
      <c r="D1168" s="43"/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</row>
    <row r="1169" spans="1:35" ht="15.75">
      <c r="A1169" s="43"/>
      <c r="B1169" s="43"/>
      <c r="C1169" s="43"/>
      <c r="D1169" s="43"/>
      <c r="E1169" s="43"/>
      <c r="F1169" s="43"/>
      <c r="G1169" s="43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</row>
    <row r="1170" spans="1:35" ht="15.75">
      <c r="A1170" s="43"/>
      <c r="B1170" s="43"/>
      <c r="C1170" s="43"/>
      <c r="D1170" s="43"/>
      <c r="E1170" s="43"/>
      <c r="F1170" s="4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</row>
    <row r="1171" spans="1:35" ht="15.75">
      <c r="A1171" s="43"/>
      <c r="B1171" s="43"/>
      <c r="C1171" s="43"/>
      <c r="D1171" s="43"/>
      <c r="E1171" s="43"/>
      <c r="F1171" s="43"/>
      <c r="G1171" s="43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</row>
    <row r="1172" spans="1:35" ht="15.75">
      <c r="A1172" s="43"/>
      <c r="B1172" s="43"/>
      <c r="C1172" s="43"/>
      <c r="D1172" s="43"/>
      <c r="E1172" s="43"/>
      <c r="F1172" s="43"/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</row>
    <row r="1173" spans="1:35" ht="15.75">
      <c r="A1173" s="43"/>
      <c r="B1173" s="43"/>
      <c r="C1173" s="43"/>
      <c r="D1173" s="43"/>
      <c r="E1173" s="43"/>
      <c r="F1173" s="43"/>
      <c r="G1173" s="43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</row>
    <row r="1174" spans="1:35" ht="15.75">
      <c r="A1174" s="43"/>
      <c r="B1174" s="43"/>
      <c r="C1174" s="43"/>
      <c r="D1174" s="43"/>
      <c r="E1174" s="43"/>
      <c r="F1174" s="43"/>
      <c r="G1174" s="43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</row>
    <row r="1175" spans="1:35" ht="15.75">
      <c r="A1175" s="43"/>
      <c r="B1175" s="43"/>
      <c r="C1175" s="43"/>
      <c r="D1175" s="43"/>
      <c r="E1175" s="43"/>
      <c r="F1175" s="43"/>
      <c r="G1175" s="43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</row>
    <row r="1176" spans="1:35" ht="15.75">
      <c r="A1176" s="43"/>
      <c r="B1176" s="43"/>
      <c r="C1176" s="43"/>
      <c r="D1176" s="43"/>
      <c r="E1176" s="43"/>
      <c r="F1176" s="43"/>
      <c r="G1176" s="43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</row>
    <row r="1177" spans="1:35" ht="15.75">
      <c r="A1177" s="43"/>
      <c r="B1177" s="43"/>
      <c r="C1177" s="43"/>
      <c r="D1177" s="43"/>
      <c r="E1177" s="43"/>
      <c r="F1177" s="43"/>
      <c r="G1177" s="43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</row>
    <row r="1178" spans="1:35" ht="15.75">
      <c r="A1178" s="43"/>
      <c r="B1178" s="43"/>
      <c r="C1178" s="43"/>
      <c r="D1178" s="43"/>
      <c r="E1178" s="43"/>
      <c r="F1178" s="43"/>
      <c r="G1178" s="43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</row>
    <row r="1179" spans="1:35" ht="15.75">
      <c r="A1179" s="43"/>
      <c r="B1179" s="43"/>
      <c r="C1179" s="43"/>
      <c r="D1179" s="43"/>
      <c r="E1179" s="43"/>
      <c r="F1179" s="43"/>
      <c r="G1179" s="43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</row>
    <row r="1180" spans="1:35" ht="15.75">
      <c r="A1180" s="43"/>
      <c r="B1180" s="43"/>
      <c r="C1180" s="43"/>
      <c r="D1180" s="43"/>
      <c r="E1180" s="43"/>
      <c r="F1180" s="4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</row>
    <row r="1181" spans="1:35" ht="15.75">
      <c r="A1181" s="43"/>
      <c r="B1181" s="43"/>
      <c r="C1181" s="43"/>
      <c r="D1181" s="43"/>
      <c r="E1181" s="43"/>
      <c r="F1181" s="43"/>
      <c r="G1181" s="43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</row>
    <row r="1182" spans="1:35" ht="15.75">
      <c r="A1182" s="43"/>
      <c r="B1182" s="43"/>
      <c r="C1182" s="43"/>
      <c r="D1182" s="43"/>
      <c r="E1182" s="43"/>
      <c r="F1182" s="43"/>
      <c r="G1182" s="43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</row>
    <row r="1183" spans="1:35" ht="15.75">
      <c r="A1183" s="43"/>
      <c r="B1183" s="43"/>
      <c r="C1183" s="43"/>
      <c r="D1183" s="43"/>
      <c r="E1183" s="43"/>
      <c r="F1183" s="43"/>
      <c r="G1183" s="43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</row>
    <row r="1184" spans="1:35" ht="15.75">
      <c r="A1184" s="43"/>
      <c r="B1184" s="43"/>
      <c r="C1184" s="43"/>
      <c r="D1184" s="43"/>
      <c r="E1184" s="43"/>
      <c r="F1184" s="43"/>
      <c r="G1184" s="43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</row>
    <row r="1185" spans="1:35" ht="15.75">
      <c r="A1185" s="43"/>
      <c r="B1185" s="43"/>
      <c r="C1185" s="43"/>
      <c r="D1185" s="43"/>
      <c r="E1185" s="43"/>
      <c r="F1185" s="43"/>
      <c r="G1185" s="43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</row>
    <row r="1186" spans="1:35" ht="15.75">
      <c r="A1186" s="43"/>
      <c r="B1186" s="43"/>
      <c r="C1186" s="43"/>
      <c r="D1186" s="43"/>
      <c r="E1186" s="43"/>
      <c r="F1186" s="4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</row>
    <row r="1187" spans="1:35" ht="15.75">
      <c r="A1187" s="43"/>
      <c r="B1187" s="43"/>
      <c r="C1187" s="43"/>
      <c r="D1187" s="43"/>
      <c r="E1187" s="43"/>
      <c r="F1187" s="43"/>
      <c r="G1187" s="43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</row>
    <row r="1188" spans="1:35" ht="15.75">
      <c r="A1188" s="43"/>
      <c r="B1188" s="43"/>
      <c r="C1188" s="43"/>
      <c r="D1188" s="43"/>
      <c r="E1188" s="43"/>
      <c r="F1188" s="43"/>
      <c r="G1188" s="43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</row>
    <row r="1189" spans="1:35" ht="15.75">
      <c r="A1189" s="43"/>
      <c r="B1189" s="43"/>
      <c r="C1189" s="43"/>
      <c r="D1189" s="43"/>
      <c r="E1189" s="43"/>
      <c r="F1189" s="43"/>
      <c r="G1189" s="43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</row>
    <row r="1190" spans="1:35" ht="15.75">
      <c r="A1190" s="43"/>
      <c r="B1190" s="43"/>
      <c r="C1190" s="43"/>
      <c r="D1190" s="43"/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</row>
    <row r="1191" spans="1:35" ht="15.75">
      <c r="A1191" s="43"/>
      <c r="B1191" s="43"/>
      <c r="C1191" s="43"/>
      <c r="D1191" s="43"/>
      <c r="E1191" s="43"/>
      <c r="F1191" s="4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</row>
    <row r="1192" spans="1:35" ht="15.75">
      <c r="A1192" s="43"/>
      <c r="B1192" s="43"/>
      <c r="C1192" s="43"/>
      <c r="D1192" s="43"/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</row>
    <row r="1193" spans="1:35" ht="15.75">
      <c r="A1193" s="43"/>
      <c r="B1193" s="43"/>
      <c r="C1193" s="43"/>
      <c r="D1193" s="43"/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</row>
    <row r="1194" spans="1:35" ht="15.75">
      <c r="A1194" s="43"/>
      <c r="B1194" s="43"/>
      <c r="C1194" s="43"/>
      <c r="D1194" s="43"/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</row>
    <row r="1195" spans="1:35" ht="15.75">
      <c r="A1195" s="43"/>
      <c r="B1195" s="43"/>
      <c r="C1195" s="43"/>
      <c r="D1195" s="43"/>
      <c r="E1195" s="43"/>
      <c r="F1195" s="43"/>
      <c r="G1195" s="43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</row>
    <row r="1196" spans="1:35" ht="15.75">
      <c r="A1196" s="43"/>
      <c r="B1196" s="43"/>
      <c r="C1196" s="43"/>
      <c r="D1196" s="43"/>
      <c r="E1196" s="43"/>
      <c r="F1196" s="4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</row>
    <row r="1197" spans="1:35" ht="15.75">
      <c r="A1197" s="43"/>
      <c r="B1197" s="43"/>
      <c r="C1197" s="43"/>
      <c r="D1197" s="43"/>
      <c r="E1197" s="43"/>
      <c r="F1197" s="43"/>
      <c r="G1197" s="43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</row>
    <row r="1198" spans="1:35" ht="15.75">
      <c r="A1198" s="43"/>
      <c r="B1198" s="43"/>
      <c r="C1198" s="43"/>
      <c r="D1198" s="43"/>
      <c r="E1198" s="43"/>
      <c r="F1198" s="4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</row>
    <row r="1199" spans="1:35" ht="15.75">
      <c r="A1199" s="43"/>
      <c r="B1199" s="43"/>
      <c r="C1199" s="43"/>
      <c r="D1199" s="43"/>
      <c r="E1199" s="43"/>
      <c r="F1199" s="43"/>
      <c r="G1199" s="43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</row>
    <row r="1200" spans="1:35" ht="15.75">
      <c r="A1200" s="43"/>
      <c r="B1200" s="43"/>
      <c r="C1200" s="43"/>
      <c r="D1200" s="43"/>
      <c r="E1200" s="43"/>
      <c r="F1200" s="43"/>
      <c r="G1200" s="43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</row>
    <row r="1201" spans="1:35" ht="15.75">
      <c r="A1201" s="43"/>
      <c r="B1201" s="43"/>
      <c r="C1201" s="43"/>
      <c r="D1201" s="43"/>
      <c r="E1201" s="43"/>
      <c r="F1201" s="43"/>
      <c r="G1201" s="43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</row>
    <row r="1202" spans="1:35" ht="15.75">
      <c r="A1202" s="43"/>
      <c r="B1202" s="43"/>
      <c r="C1202" s="43"/>
      <c r="D1202" s="43"/>
      <c r="E1202" s="43"/>
      <c r="F1202" s="43"/>
      <c r="G1202" s="43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</row>
    <row r="1203" spans="1:35" ht="15.75">
      <c r="A1203" s="43"/>
      <c r="B1203" s="43"/>
      <c r="C1203" s="43"/>
      <c r="D1203" s="43"/>
      <c r="E1203" s="43"/>
      <c r="F1203" s="43"/>
      <c r="G1203" s="43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</row>
    <row r="1204" spans="1:35" ht="15.75">
      <c r="A1204" s="43"/>
      <c r="B1204" s="43"/>
      <c r="C1204" s="43"/>
      <c r="D1204" s="43"/>
      <c r="E1204" s="43"/>
      <c r="F1204" s="4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</row>
    <row r="1205" spans="1:35" ht="15.75">
      <c r="A1205" s="43"/>
      <c r="B1205" s="43"/>
      <c r="C1205" s="43"/>
      <c r="D1205" s="43"/>
      <c r="E1205" s="43"/>
      <c r="F1205" s="43"/>
      <c r="G1205" s="43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</row>
    <row r="1206" spans="1:35" ht="15.75">
      <c r="A1206" s="43"/>
      <c r="B1206" s="43"/>
      <c r="C1206" s="43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</row>
    <row r="1207" spans="1:35" ht="15.75">
      <c r="A1207" s="43"/>
      <c r="B1207" s="43"/>
      <c r="C1207" s="43"/>
      <c r="D1207" s="43"/>
      <c r="E1207" s="43"/>
      <c r="F1207" s="43"/>
      <c r="G1207" s="43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</row>
    <row r="1208" spans="1:35" ht="15.75">
      <c r="A1208" s="43"/>
      <c r="B1208" s="43"/>
      <c r="C1208" s="43"/>
      <c r="D1208" s="43"/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</row>
    <row r="1209" spans="1:35" ht="15.75">
      <c r="A1209" s="43"/>
      <c r="B1209" s="43"/>
      <c r="C1209" s="43"/>
      <c r="D1209" s="43"/>
      <c r="E1209" s="43"/>
      <c r="F1209" s="43"/>
      <c r="G1209" s="43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</row>
    <row r="1210" spans="1:35" ht="15.75">
      <c r="A1210" s="43"/>
      <c r="B1210" s="43"/>
      <c r="C1210" s="43"/>
      <c r="D1210" s="43"/>
      <c r="E1210" s="43"/>
      <c r="F1210" s="43"/>
      <c r="G1210" s="43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</row>
    <row r="1211" spans="1:35" ht="15.75">
      <c r="A1211" s="43"/>
      <c r="B1211" s="43"/>
      <c r="C1211" s="43"/>
      <c r="D1211" s="43"/>
      <c r="E1211" s="43"/>
      <c r="F1211" s="43"/>
      <c r="G1211" s="43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</row>
    <row r="1212" spans="1:35" ht="15.75">
      <c r="A1212" s="43"/>
      <c r="B1212" s="43"/>
      <c r="C1212" s="43"/>
      <c r="D1212" s="43"/>
      <c r="E1212" s="43"/>
      <c r="F1212" s="43"/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</row>
    <row r="1213" spans="1:35" ht="15.75">
      <c r="A1213" s="43"/>
      <c r="B1213" s="43"/>
      <c r="C1213" s="43"/>
      <c r="D1213" s="43"/>
      <c r="E1213" s="43"/>
      <c r="F1213" s="43"/>
      <c r="G1213" s="43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</row>
    <row r="1214" spans="1:35" ht="15.75">
      <c r="A1214" s="43"/>
      <c r="B1214" s="43"/>
      <c r="C1214" s="43"/>
      <c r="D1214" s="43"/>
      <c r="E1214" s="43"/>
      <c r="F1214" s="43"/>
      <c r="G1214" s="43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</row>
    <row r="1215" spans="1:35" ht="15.75">
      <c r="A1215" s="43"/>
      <c r="B1215" s="43"/>
      <c r="C1215" s="43"/>
      <c r="D1215" s="43"/>
      <c r="E1215" s="43"/>
      <c r="F1215" s="43"/>
      <c r="G1215" s="43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</row>
    <row r="1216" spans="1:35" ht="15.75">
      <c r="A1216" s="43"/>
      <c r="B1216" s="43"/>
      <c r="C1216" s="43"/>
      <c r="D1216" s="43"/>
      <c r="E1216" s="43"/>
      <c r="F1216" s="43"/>
      <c r="G1216" s="43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</row>
    <row r="1217" spans="1:35" ht="15.75">
      <c r="A1217" s="43"/>
      <c r="B1217" s="43"/>
      <c r="C1217" s="43"/>
      <c r="D1217" s="43"/>
      <c r="E1217" s="43"/>
      <c r="F1217" s="43"/>
      <c r="G1217" s="43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</row>
    <row r="1218" spans="1:35" ht="15.75">
      <c r="A1218" s="43"/>
      <c r="B1218" s="43"/>
      <c r="C1218" s="43"/>
      <c r="D1218" s="43"/>
      <c r="E1218" s="43"/>
      <c r="F1218" s="43"/>
      <c r="G1218" s="43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</row>
    <row r="1219" spans="1:35" ht="15.75">
      <c r="A1219" s="43"/>
      <c r="B1219" s="43"/>
      <c r="C1219" s="43"/>
      <c r="D1219" s="43"/>
      <c r="E1219" s="43"/>
      <c r="F1219" s="43"/>
      <c r="G1219" s="43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</row>
    <row r="1220" spans="1:35" ht="15.75">
      <c r="A1220" s="43"/>
      <c r="B1220" s="43"/>
      <c r="C1220" s="43"/>
      <c r="D1220" s="43"/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</row>
    <row r="1221" spans="1:35" ht="15.75">
      <c r="A1221" s="43"/>
      <c r="B1221" s="43"/>
      <c r="C1221" s="43"/>
      <c r="D1221" s="43"/>
      <c r="E1221" s="43"/>
      <c r="F1221" s="43"/>
      <c r="G1221" s="43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</row>
    <row r="1222" spans="1:35" ht="15.75">
      <c r="A1222" s="43"/>
      <c r="B1222" s="43"/>
      <c r="C1222" s="43"/>
      <c r="D1222" s="43"/>
      <c r="E1222" s="43"/>
      <c r="F1222" s="43"/>
      <c r="G1222" s="43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</row>
    <row r="1223" spans="1:35" ht="15.75">
      <c r="A1223" s="43"/>
      <c r="B1223" s="43"/>
      <c r="C1223" s="43"/>
      <c r="D1223" s="43"/>
      <c r="E1223" s="43"/>
      <c r="F1223" s="43"/>
      <c r="G1223" s="43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</row>
    <row r="1224" spans="1:35" ht="15.75">
      <c r="A1224" s="43"/>
      <c r="B1224" s="43"/>
      <c r="C1224" s="43"/>
      <c r="D1224" s="43"/>
      <c r="E1224" s="43"/>
      <c r="F1224" s="43"/>
      <c r="G1224" s="43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</row>
    <row r="1225" spans="1:35" ht="15.75">
      <c r="A1225" s="43"/>
      <c r="B1225" s="43"/>
      <c r="C1225" s="43"/>
      <c r="D1225" s="43"/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</row>
    <row r="1226" spans="1:35" ht="15.75">
      <c r="A1226" s="43"/>
      <c r="B1226" s="43"/>
      <c r="C1226" s="43"/>
      <c r="D1226" s="43"/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</row>
    <row r="1227" spans="1:35" ht="15.75">
      <c r="A1227" s="43"/>
      <c r="B1227" s="43"/>
      <c r="C1227" s="43"/>
      <c r="D1227" s="43"/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</row>
    <row r="1228" spans="1:35" ht="15.75">
      <c r="A1228" s="43"/>
      <c r="B1228" s="43"/>
      <c r="C1228" s="43"/>
      <c r="D1228" s="43"/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</row>
    <row r="1229" spans="1:35" ht="15.75">
      <c r="A1229" s="43"/>
      <c r="B1229" s="43"/>
      <c r="C1229" s="43"/>
      <c r="D1229" s="43"/>
      <c r="E1229" s="43"/>
      <c r="F1229" s="43"/>
      <c r="G1229" s="43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</row>
    <row r="1230" spans="1:35" ht="15.75">
      <c r="A1230" s="43"/>
      <c r="B1230" s="43"/>
      <c r="C1230" s="43"/>
      <c r="D1230" s="43"/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</row>
    <row r="1231" spans="1:35" ht="15.75">
      <c r="A1231" s="43"/>
      <c r="B1231" s="43"/>
      <c r="C1231" s="43"/>
      <c r="D1231" s="43"/>
      <c r="E1231" s="43"/>
      <c r="F1231" s="43"/>
      <c r="G1231" s="43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</row>
    <row r="1232" spans="1:35" ht="15.75">
      <c r="A1232" s="43"/>
      <c r="B1232" s="43"/>
      <c r="C1232" s="43"/>
      <c r="D1232" s="43"/>
      <c r="E1232" s="43"/>
      <c r="F1232" s="43"/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</row>
    <row r="1233" spans="1:35" ht="15.75">
      <c r="A1233" s="43"/>
      <c r="B1233" s="43"/>
      <c r="C1233" s="43"/>
      <c r="D1233" s="43"/>
      <c r="E1233" s="43"/>
      <c r="F1233" s="43"/>
      <c r="G1233" s="43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</row>
    <row r="1234" spans="1:35" ht="15.75">
      <c r="A1234" s="43"/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</row>
    <row r="1235" spans="1:35" ht="15.75">
      <c r="A1235" s="43"/>
      <c r="B1235" s="43"/>
      <c r="C1235" s="43"/>
      <c r="D1235" s="43"/>
      <c r="E1235" s="43"/>
      <c r="F1235" s="43"/>
      <c r="G1235" s="43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</row>
    <row r="1236" spans="1:35" ht="15.75">
      <c r="A1236" s="43"/>
      <c r="B1236" s="43"/>
      <c r="C1236" s="43"/>
      <c r="D1236" s="43"/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</row>
    <row r="1237" spans="1:35" ht="15.75">
      <c r="A1237" s="43"/>
      <c r="B1237" s="43"/>
      <c r="C1237" s="43"/>
      <c r="D1237" s="43"/>
      <c r="E1237" s="43"/>
      <c r="F1237" s="43"/>
      <c r="G1237" s="43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</row>
    <row r="1238" spans="1:35" ht="15.75">
      <c r="A1238" s="43"/>
      <c r="B1238" s="43"/>
      <c r="C1238" s="43"/>
      <c r="D1238" s="43"/>
      <c r="E1238" s="43"/>
      <c r="F1238" s="4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</row>
    <row r="1239" spans="1:35" ht="15.75">
      <c r="A1239" s="43"/>
      <c r="B1239" s="43"/>
      <c r="C1239" s="43"/>
      <c r="D1239" s="43"/>
      <c r="E1239" s="43"/>
      <c r="F1239" s="43"/>
      <c r="G1239" s="43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</row>
    <row r="1240" spans="1:35" ht="15.75">
      <c r="A1240" s="43"/>
      <c r="B1240" s="43"/>
      <c r="C1240" s="43"/>
      <c r="D1240" s="43"/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</row>
    <row r="1241" spans="1:35" ht="15.75">
      <c r="A1241" s="43"/>
      <c r="B1241" s="43"/>
      <c r="C1241" s="43"/>
      <c r="D1241" s="43"/>
      <c r="E1241" s="43"/>
      <c r="F1241" s="43"/>
      <c r="G1241" s="43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</row>
    <row r="1242" spans="1:35" ht="15.75">
      <c r="A1242" s="43"/>
      <c r="B1242" s="43"/>
      <c r="C1242" s="43"/>
      <c r="D1242" s="43"/>
      <c r="E1242" s="43"/>
      <c r="F1242" s="43"/>
      <c r="G1242" s="43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</row>
    <row r="1243" spans="1:35" ht="15.75">
      <c r="A1243" s="43"/>
      <c r="B1243" s="43"/>
      <c r="C1243" s="43"/>
      <c r="D1243" s="43"/>
      <c r="E1243" s="43"/>
      <c r="F1243" s="43"/>
      <c r="G1243" s="43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</row>
    <row r="1244" spans="1:35" ht="15.75">
      <c r="A1244" s="43"/>
      <c r="B1244" s="43"/>
      <c r="C1244" s="43"/>
      <c r="D1244" s="43"/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</row>
    <row r="1245" spans="1:35" ht="15.75">
      <c r="A1245" s="43"/>
      <c r="B1245" s="43"/>
      <c r="C1245" s="43"/>
      <c r="D1245" s="43"/>
      <c r="E1245" s="43"/>
      <c r="F1245" s="43"/>
      <c r="G1245" s="43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</row>
    <row r="1246" spans="1:35" ht="15.75">
      <c r="A1246" s="43"/>
      <c r="B1246" s="43"/>
      <c r="C1246" s="43"/>
      <c r="D1246" s="43"/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</row>
    <row r="1247" spans="1:35" ht="15.75">
      <c r="A1247" s="43"/>
      <c r="B1247" s="43"/>
      <c r="C1247" s="43"/>
      <c r="D1247" s="43"/>
      <c r="E1247" s="43"/>
      <c r="F1247" s="43"/>
      <c r="G1247" s="43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</row>
    <row r="1248" spans="1:35" ht="15.75">
      <c r="A1248" s="43"/>
      <c r="B1248" s="43"/>
      <c r="C1248" s="43"/>
      <c r="D1248" s="43"/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</row>
    <row r="1249" spans="1:35" ht="15.75">
      <c r="A1249" s="43"/>
      <c r="B1249" s="43"/>
      <c r="C1249" s="43"/>
      <c r="D1249" s="43"/>
      <c r="E1249" s="43"/>
      <c r="F1249" s="43"/>
      <c r="G1249" s="43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</row>
    <row r="1250" spans="1:35" ht="15.75">
      <c r="A1250" s="43"/>
      <c r="B1250" s="43"/>
      <c r="C1250" s="43"/>
      <c r="D1250" s="43"/>
      <c r="E1250" s="43"/>
      <c r="F1250" s="4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</row>
    <row r="1251" spans="1:35" ht="15.75">
      <c r="A1251" s="43"/>
      <c r="B1251" s="43"/>
      <c r="C1251" s="43"/>
      <c r="D1251" s="43"/>
      <c r="E1251" s="43"/>
      <c r="F1251" s="43"/>
      <c r="G1251" s="43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</row>
    <row r="1252" spans="1:35" ht="15.75">
      <c r="A1252" s="43"/>
      <c r="B1252" s="43"/>
      <c r="C1252" s="43"/>
      <c r="D1252" s="43"/>
      <c r="E1252" s="43"/>
      <c r="F1252" s="4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</row>
    <row r="1253" spans="1:35" ht="15.75">
      <c r="A1253" s="43"/>
      <c r="B1253" s="43"/>
      <c r="C1253" s="43"/>
      <c r="D1253" s="43"/>
      <c r="E1253" s="43"/>
      <c r="F1253" s="43"/>
      <c r="G1253" s="43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</row>
    <row r="1254" spans="1:35" ht="15.75">
      <c r="A1254" s="43"/>
      <c r="B1254" s="43"/>
      <c r="C1254" s="43"/>
      <c r="D1254" s="43"/>
      <c r="E1254" s="43"/>
      <c r="F1254" s="43"/>
      <c r="G1254" s="43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</row>
    <row r="1255" spans="1:35" ht="15.75">
      <c r="A1255" s="43"/>
      <c r="B1255" s="43"/>
      <c r="C1255" s="43"/>
      <c r="D1255" s="43"/>
      <c r="E1255" s="43"/>
      <c r="F1255" s="43"/>
      <c r="G1255" s="43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</row>
    <row r="1256" spans="1:35" ht="15.75">
      <c r="A1256" s="43"/>
      <c r="B1256" s="43"/>
      <c r="C1256" s="43"/>
      <c r="D1256" s="43"/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</row>
    <row r="1257" spans="1:35" ht="15.75">
      <c r="A1257" s="43"/>
      <c r="B1257" s="43"/>
      <c r="C1257" s="43"/>
      <c r="D1257" s="43"/>
      <c r="E1257" s="43"/>
      <c r="F1257" s="43"/>
      <c r="G1257" s="43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</row>
    <row r="1258" spans="1:35" ht="15.75">
      <c r="A1258" s="43"/>
      <c r="B1258" s="43"/>
      <c r="C1258" s="43"/>
      <c r="D1258" s="43"/>
      <c r="E1258" s="43"/>
      <c r="F1258" s="43"/>
      <c r="G1258" s="43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</row>
    <row r="1259" spans="1:35" ht="15.75">
      <c r="A1259" s="43"/>
      <c r="B1259" s="43"/>
      <c r="C1259" s="43"/>
      <c r="D1259" s="43"/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</row>
    <row r="1260" spans="1:35" ht="15.75">
      <c r="A1260" s="43"/>
      <c r="B1260" s="43"/>
      <c r="C1260" s="43"/>
      <c r="D1260" s="43"/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</row>
    <row r="1261" spans="1:35" ht="15.75">
      <c r="A1261" s="43"/>
      <c r="B1261" s="43"/>
      <c r="C1261" s="43"/>
      <c r="D1261" s="43"/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</row>
    <row r="1262" spans="1:35" ht="15.75">
      <c r="A1262" s="43"/>
      <c r="B1262" s="43"/>
      <c r="C1262" s="43"/>
      <c r="D1262" s="43"/>
      <c r="E1262" s="43"/>
      <c r="F1262" s="43"/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</row>
    <row r="1263" spans="1:35" ht="15.75">
      <c r="A1263" s="43"/>
      <c r="B1263" s="43"/>
      <c r="C1263" s="43"/>
      <c r="D1263" s="43"/>
      <c r="E1263" s="43"/>
      <c r="F1263" s="43"/>
      <c r="G1263" s="43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</row>
    <row r="1264" spans="1:35" ht="15.75">
      <c r="A1264" s="43"/>
      <c r="B1264" s="43"/>
      <c r="C1264" s="43"/>
      <c r="D1264" s="43"/>
      <c r="E1264" s="43"/>
      <c r="F1264" s="43"/>
      <c r="G1264" s="43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</row>
    <row r="1265" spans="1:35" ht="15.75">
      <c r="A1265" s="43"/>
      <c r="B1265" s="43"/>
      <c r="C1265" s="43"/>
      <c r="D1265" s="43"/>
      <c r="E1265" s="43"/>
      <c r="F1265" s="43"/>
      <c r="G1265" s="43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</row>
    <row r="1266" spans="1:35" ht="15.75">
      <c r="A1266" s="43"/>
      <c r="B1266" s="43"/>
      <c r="C1266" s="43"/>
      <c r="D1266" s="43"/>
      <c r="E1266" s="43"/>
      <c r="F1266" s="43"/>
      <c r="G1266" s="43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</row>
    <row r="1267" spans="1:35" ht="15.75">
      <c r="A1267" s="43"/>
      <c r="B1267" s="43"/>
      <c r="C1267" s="43"/>
      <c r="D1267" s="43"/>
      <c r="E1267" s="43"/>
      <c r="F1267" s="43"/>
      <c r="G1267" s="43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</row>
    <row r="1268" spans="1:35" ht="15.75">
      <c r="A1268" s="43"/>
      <c r="B1268" s="43"/>
      <c r="C1268" s="43"/>
      <c r="D1268" s="43"/>
      <c r="E1268" s="43"/>
      <c r="F1268" s="43"/>
      <c r="G1268" s="43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</row>
    <row r="1269" spans="1:35" ht="15.75">
      <c r="A1269" s="43"/>
      <c r="B1269" s="43"/>
      <c r="C1269" s="43"/>
      <c r="D1269" s="43"/>
      <c r="E1269" s="43"/>
      <c r="F1269" s="43"/>
      <c r="G1269" s="43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</row>
    <row r="1270" spans="1:35" ht="15.75">
      <c r="A1270" s="43"/>
      <c r="B1270" s="43"/>
      <c r="C1270" s="43"/>
      <c r="D1270" s="43"/>
      <c r="E1270" s="43"/>
      <c r="F1270" s="43"/>
      <c r="G1270" s="43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</row>
    <row r="1271" spans="1:35" ht="15.75">
      <c r="A1271" s="43"/>
      <c r="B1271" s="43"/>
      <c r="C1271" s="43"/>
      <c r="D1271" s="43"/>
      <c r="E1271" s="43"/>
      <c r="F1271" s="43"/>
      <c r="G1271" s="43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</row>
    <row r="1272" spans="1:35" ht="15.75">
      <c r="A1272" s="43"/>
      <c r="B1272" s="43"/>
      <c r="C1272" s="43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</row>
    <row r="1273" spans="1:35" ht="15.75">
      <c r="A1273" s="43"/>
      <c r="B1273" s="43"/>
      <c r="C1273" s="43"/>
      <c r="D1273" s="43"/>
      <c r="E1273" s="43"/>
      <c r="F1273" s="43"/>
      <c r="G1273" s="43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</row>
    <row r="1274" spans="1:35" ht="15.75">
      <c r="A1274" s="43"/>
      <c r="B1274" s="43"/>
      <c r="C1274" s="43"/>
      <c r="D1274" s="43"/>
      <c r="E1274" s="43"/>
      <c r="F1274" s="43"/>
      <c r="G1274" s="43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</row>
    <row r="1275" spans="1:35" ht="15.75">
      <c r="A1275" s="43"/>
      <c r="B1275" s="43"/>
      <c r="C1275" s="43"/>
      <c r="D1275" s="43"/>
      <c r="E1275" s="43"/>
      <c r="F1275" s="43"/>
      <c r="G1275" s="43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</row>
    <row r="1276" spans="1:35" ht="15.75">
      <c r="A1276" s="43"/>
      <c r="B1276" s="43"/>
      <c r="C1276" s="43"/>
      <c r="D1276" s="43"/>
      <c r="E1276" s="43"/>
      <c r="F1276" s="43"/>
      <c r="G1276" s="43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</row>
    <row r="1277" spans="1:35" ht="15.75">
      <c r="A1277" s="43"/>
      <c r="B1277" s="43"/>
      <c r="C1277" s="43"/>
      <c r="D1277" s="43"/>
      <c r="E1277" s="43"/>
      <c r="F1277" s="43"/>
      <c r="G1277" s="43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</row>
    <row r="1278" spans="1:35" ht="15.75">
      <c r="A1278" s="43"/>
      <c r="B1278" s="43"/>
      <c r="C1278" s="43"/>
      <c r="D1278" s="43"/>
      <c r="E1278" s="43"/>
      <c r="F1278" s="4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</row>
    <row r="1279" spans="1:35" ht="15.75">
      <c r="A1279" s="43"/>
      <c r="B1279" s="43"/>
      <c r="C1279" s="43"/>
      <c r="D1279" s="43"/>
      <c r="E1279" s="43"/>
      <c r="F1279" s="43"/>
      <c r="G1279" s="43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</row>
    <row r="1280" spans="1:35" ht="15.75">
      <c r="A1280" s="43"/>
      <c r="B1280" s="43"/>
      <c r="C1280" s="43"/>
      <c r="D1280" s="43"/>
      <c r="E1280" s="43"/>
      <c r="F1280" s="4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</row>
    <row r="1281" spans="1:35" ht="15.75">
      <c r="A1281" s="43"/>
      <c r="B1281" s="43"/>
      <c r="C1281" s="43"/>
      <c r="D1281" s="43"/>
      <c r="E1281" s="43"/>
      <c r="F1281" s="43"/>
      <c r="G1281" s="43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</row>
    <row r="1282" spans="1:35" ht="15.75">
      <c r="A1282" s="43"/>
      <c r="B1282" s="43"/>
      <c r="C1282" s="43"/>
      <c r="D1282" s="43"/>
      <c r="E1282" s="43"/>
      <c r="F1282" s="4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</row>
    <row r="1283" spans="1:35" ht="15.75">
      <c r="A1283" s="43"/>
      <c r="B1283" s="43"/>
      <c r="C1283" s="43"/>
      <c r="D1283" s="43"/>
      <c r="E1283" s="43"/>
      <c r="F1283" s="43"/>
      <c r="G1283" s="43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</row>
    <row r="1284" spans="1:35" ht="15.75">
      <c r="A1284" s="43"/>
      <c r="B1284" s="43"/>
      <c r="C1284" s="43"/>
      <c r="D1284" s="43"/>
      <c r="E1284" s="43"/>
      <c r="F1284" s="43"/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</row>
    <row r="1285" spans="1:35" ht="15.75">
      <c r="A1285" s="43"/>
      <c r="B1285" s="43"/>
      <c r="C1285" s="43"/>
      <c r="D1285" s="43"/>
      <c r="E1285" s="43"/>
      <c r="F1285" s="43"/>
      <c r="G1285" s="43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</row>
    <row r="1286" spans="1:35" ht="15.75">
      <c r="A1286" s="43"/>
      <c r="B1286" s="43"/>
      <c r="C1286" s="43"/>
      <c r="D1286" s="43"/>
      <c r="E1286" s="43"/>
      <c r="F1286" s="43"/>
      <c r="G1286" s="43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</row>
    <row r="1287" spans="1:35" ht="15.75">
      <c r="A1287" s="43"/>
      <c r="B1287" s="43"/>
      <c r="C1287" s="43"/>
      <c r="D1287" s="43"/>
      <c r="E1287" s="43"/>
      <c r="F1287" s="43"/>
      <c r="G1287" s="43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</row>
    <row r="1288" spans="1:35" ht="15.75">
      <c r="A1288" s="43"/>
      <c r="B1288" s="43"/>
      <c r="C1288" s="43"/>
      <c r="D1288" s="43"/>
      <c r="E1288" s="43"/>
      <c r="F1288" s="43"/>
      <c r="G1288" s="43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</row>
    <row r="1289" spans="1:35" ht="15.75">
      <c r="A1289" s="43"/>
      <c r="B1289" s="43"/>
      <c r="C1289" s="43"/>
      <c r="D1289" s="43"/>
      <c r="E1289" s="43"/>
      <c r="F1289" s="43"/>
      <c r="G1289" s="43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</row>
    <row r="1290" spans="1:35" ht="15.75">
      <c r="A1290" s="43"/>
      <c r="B1290" s="43"/>
      <c r="C1290" s="43"/>
      <c r="D1290" s="43"/>
      <c r="E1290" s="43"/>
      <c r="F1290" s="4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</row>
    <row r="1291" spans="1:35" ht="15.75">
      <c r="A1291" s="43"/>
      <c r="B1291" s="43"/>
      <c r="C1291" s="43"/>
      <c r="D1291" s="43"/>
      <c r="E1291" s="43"/>
      <c r="F1291" s="43"/>
      <c r="G1291" s="43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</row>
    <row r="1292" spans="1:35" ht="15.75">
      <c r="A1292" s="43"/>
      <c r="B1292" s="43"/>
      <c r="C1292" s="43"/>
      <c r="D1292" s="43"/>
      <c r="E1292" s="43"/>
      <c r="F1292" s="43"/>
      <c r="G1292" s="43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</row>
    <row r="1293" spans="1:35" ht="15.75">
      <c r="A1293" s="43"/>
      <c r="B1293" s="43"/>
      <c r="C1293" s="43"/>
      <c r="D1293" s="43"/>
      <c r="E1293" s="43"/>
      <c r="F1293" s="4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</row>
    <row r="1294" spans="1:35" ht="15.75">
      <c r="A1294" s="43"/>
      <c r="B1294" s="43"/>
      <c r="C1294" s="43"/>
      <c r="D1294" s="43"/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</row>
    <row r="1295" spans="1:35" ht="15.75">
      <c r="A1295" s="43"/>
      <c r="B1295" s="43"/>
      <c r="C1295" s="43"/>
      <c r="D1295" s="43"/>
      <c r="E1295" s="43"/>
      <c r="F1295" s="4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</row>
    <row r="1296" spans="1:35" ht="15.75">
      <c r="A1296" s="43"/>
      <c r="B1296" s="43"/>
      <c r="C1296" s="43"/>
      <c r="D1296" s="43"/>
      <c r="E1296" s="43"/>
      <c r="F1296" s="43"/>
      <c r="G1296" s="43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</row>
    <row r="1297" spans="1:35" ht="15.75">
      <c r="A1297" s="43"/>
      <c r="B1297" s="43"/>
      <c r="C1297" s="43"/>
      <c r="D1297" s="43"/>
      <c r="E1297" s="43"/>
      <c r="F1297" s="43"/>
      <c r="G1297" s="43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</row>
    <row r="1298" spans="1:35" ht="15.75">
      <c r="A1298" s="43"/>
      <c r="B1298" s="43"/>
      <c r="C1298" s="43"/>
      <c r="D1298" s="43"/>
      <c r="E1298" s="43"/>
      <c r="F1298" s="43"/>
      <c r="G1298" s="43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</row>
    <row r="1299" spans="1:35" ht="15.75">
      <c r="A1299" s="43"/>
      <c r="B1299" s="43"/>
      <c r="C1299" s="43"/>
      <c r="D1299" s="43"/>
      <c r="E1299" s="43"/>
      <c r="F1299" s="43"/>
      <c r="G1299" s="43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</row>
    <row r="1300" spans="1:35" ht="15.75">
      <c r="A1300" s="43"/>
      <c r="B1300" s="43"/>
      <c r="C1300" s="43"/>
      <c r="D1300" s="43"/>
      <c r="E1300" s="43"/>
      <c r="F1300" s="4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</row>
    <row r="1301" spans="1:35" ht="15.75">
      <c r="A1301" s="43"/>
      <c r="B1301" s="43"/>
      <c r="C1301" s="43"/>
      <c r="D1301" s="43"/>
      <c r="E1301" s="43"/>
      <c r="F1301" s="43"/>
      <c r="G1301" s="43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</row>
    <row r="1302" spans="1:35" ht="15.75">
      <c r="A1302" s="43"/>
      <c r="B1302" s="43"/>
      <c r="C1302" s="43"/>
      <c r="D1302" s="43"/>
      <c r="E1302" s="43"/>
      <c r="F1302" s="43"/>
      <c r="G1302" s="43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</row>
    <row r="1303" spans="1:35" ht="15.75">
      <c r="A1303" s="43"/>
      <c r="B1303" s="43"/>
      <c r="C1303" s="43"/>
      <c r="D1303" s="43"/>
      <c r="E1303" s="43"/>
      <c r="F1303" s="43"/>
      <c r="G1303" s="43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</row>
    <row r="1304" spans="1:35" ht="15.75">
      <c r="A1304" s="43"/>
      <c r="B1304" s="43"/>
      <c r="C1304" s="43"/>
      <c r="D1304" s="43"/>
      <c r="E1304" s="43"/>
      <c r="F1304" s="43"/>
      <c r="G1304" s="43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</row>
    <row r="1305" spans="1:35" ht="15.75">
      <c r="A1305" s="43"/>
      <c r="B1305" s="43"/>
      <c r="C1305" s="43"/>
      <c r="D1305" s="43"/>
      <c r="E1305" s="43"/>
      <c r="F1305" s="43"/>
      <c r="G1305" s="43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</row>
    <row r="1306" spans="1:35" ht="15.75">
      <c r="A1306" s="43"/>
      <c r="B1306" s="43"/>
      <c r="C1306" s="43"/>
      <c r="D1306" s="43"/>
      <c r="E1306" s="43"/>
      <c r="F1306" s="43"/>
      <c r="G1306" s="43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</row>
    <row r="1307" spans="1:35" ht="15.75">
      <c r="A1307" s="43"/>
      <c r="B1307" s="43"/>
      <c r="C1307" s="43"/>
      <c r="D1307" s="43"/>
      <c r="E1307" s="43"/>
      <c r="F1307" s="43"/>
      <c r="G1307" s="43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</row>
    <row r="1308" spans="1:35" ht="15.75">
      <c r="A1308" s="43"/>
      <c r="B1308" s="43"/>
      <c r="C1308" s="43"/>
      <c r="D1308" s="43"/>
      <c r="E1308" s="43"/>
      <c r="F1308" s="43"/>
      <c r="G1308" s="43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</row>
    <row r="1309" spans="1:35" ht="15.75">
      <c r="A1309" s="43"/>
      <c r="B1309" s="43"/>
      <c r="C1309" s="43"/>
      <c r="D1309" s="43"/>
      <c r="E1309" s="43"/>
      <c r="F1309" s="43"/>
      <c r="G1309" s="43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</row>
    <row r="1310" spans="1:35" ht="15.75">
      <c r="A1310" s="43"/>
      <c r="B1310" s="43"/>
      <c r="C1310" s="43"/>
      <c r="D1310" s="43"/>
      <c r="E1310" s="43"/>
      <c r="F1310" s="43"/>
      <c r="G1310" s="43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</row>
    <row r="1311" spans="1:35" ht="15.75">
      <c r="A1311" s="43"/>
      <c r="B1311" s="43"/>
      <c r="C1311" s="43"/>
      <c r="D1311" s="43"/>
      <c r="E1311" s="43"/>
      <c r="F1311" s="43"/>
      <c r="G1311" s="43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</row>
    <row r="1312" spans="1:35" ht="15.75">
      <c r="A1312" s="43"/>
      <c r="B1312" s="43"/>
      <c r="C1312" s="43"/>
      <c r="D1312" s="43"/>
      <c r="E1312" s="43"/>
      <c r="F1312" s="4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</row>
    <row r="1313" spans="1:35" ht="15.75">
      <c r="A1313" s="43"/>
      <c r="B1313" s="43"/>
      <c r="C1313" s="43"/>
      <c r="D1313" s="43"/>
      <c r="E1313" s="43"/>
      <c r="F1313" s="43"/>
      <c r="G1313" s="43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</row>
    <row r="1314" spans="1:35" ht="15.75">
      <c r="A1314" s="43"/>
      <c r="B1314" s="43"/>
      <c r="C1314" s="43"/>
      <c r="D1314" s="43"/>
      <c r="E1314" s="43"/>
      <c r="F1314" s="43"/>
      <c r="G1314" s="43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</row>
    <row r="1315" spans="1:35" ht="15.75">
      <c r="A1315" s="43"/>
      <c r="B1315" s="43"/>
      <c r="C1315" s="43"/>
      <c r="D1315" s="43"/>
      <c r="E1315" s="43"/>
      <c r="F1315" s="43"/>
      <c r="G1315" s="43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</row>
    <row r="1316" spans="1:35" ht="15.75">
      <c r="A1316" s="43"/>
      <c r="B1316" s="43"/>
      <c r="C1316" s="43"/>
      <c r="D1316" s="43"/>
      <c r="E1316" s="43"/>
      <c r="F1316" s="43"/>
      <c r="G1316" s="43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</row>
    <row r="1317" spans="1:35" ht="15.75">
      <c r="A1317" s="43"/>
      <c r="B1317" s="43"/>
      <c r="C1317" s="43"/>
      <c r="D1317" s="43"/>
      <c r="E1317" s="43"/>
      <c r="F1317" s="43"/>
      <c r="G1317" s="43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</row>
    <row r="1318" spans="1:35" ht="15.75">
      <c r="A1318" s="43"/>
      <c r="B1318" s="43"/>
      <c r="C1318" s="43"/>
      <c r="D1318" s="43"/>
      <c r="E1318" s="43"/>
      <c r="F1318" s="4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</row>
    <row r="1319" spans="1:35" ht="15.75">
      <c r="A1319" s="43"/>
      <c r="B1319" s="43"/>
      <c r="C1319" s="43"/>
      <c r="D1319" s="43"/>
      <c r="E1319" s="43"/>
      <c r="F1319" s="43"/>
      <c r="G1319" s="43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</row>
    <row r="1320" spans="1:35" ht="15.75">
      <c r="A1320" s="43"/>
      <c r="B1320" s="43"/>
      <c r="C1320" s="43"/>
      <c r="D1320" s="43"/>
      <c r="E1320" s="43"/>
      <c r="F1320" s="4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</row>
    <row r="1321" spans="1:35" ht="15.75">
      <c r="A1321" s="43"/>
      <c r="B1321" s="43"/>
      <c r="C1321" s="43"/>
      <c r="D1321" s="43"/>
      <c r="E1321" s="43"/>
      <c r="F1321" s="43"/>
      <c r="G1321" s="43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</row>
    <row r="1322" spans="1:35" ht="15.75">
      <c r="A1322" s="43"/>
      <c r="B1322" s="43"/>
      <c r="C1322" s="43"/>
      <c r="D1322" s="43"/>
      <c r="E1322" s="43"/>
      <c r="F1322" s="4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</row>
    <row r="1323" spans="1:35" ht="15.75">
      <c r="A1323" s="43"/>
      <c r="B1323" s="43"/>
      <c r="C1323" s="43"/>
      <c r="D1323" s="43"/>
      <c r="E1323" s="43"/>
      <c r="F1323" s="43"/>
      <c r="G1323" s="43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</row>
    <row r="1324" spans="1:35" ht="15.75">
      <c r="A1324" s="43"/>
      <c r="B1324" s="43"/>
      <c r="C1324" s="43"/>
      <c r="D1324" s="43"/>
      <c r="E1324" s="43"/>
      <c r="F1324" s="43"/>
      <c r="G1324" s="43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</row>
    <row r="1325" spans="1:35" ht="15.75">
      <c r="A1325" s="43"/>
      <c r="B1325" s="43"/>
      <c r="C1325" s="43"/>
      <c r="D1325" s="43"/>
      <c r="E1325" s="43"/>
      <c r="F1325" s="43"/>
      <c r="G1325" s="43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</row>
    <row r="1326" spans="1:35" ht="15.75">
      <c r="A1326" s="43"/>
      <c r="B1326" s="43"/>
      <c r="C1326" s="43"/>
      <c r="D1326" s="43"/>
      <c r="E1326" s="43"/>
      <c r="F1326" s="43"/>
      <c r="G1326" s="43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</row>
    <row r="1327" spans="1:35" ht="15.75">
      <c r="A1327" s="43"/>
      <c r="B1327" s="43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</row>
    <row r="1328" spans="1:35" ht="15.75">
      <c r="A1328" s="43"/>
      <c r="B1328" s="43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</row>
    <row r="1329" spans="1:35" ht="15.75">
      <c r="A1329" s="43"/>
      <c r="B1329" s="43"/>
      <c r="C1329" s="43"/>
      <c r="D1329" s="43"/>
      <c r="E1329" s="43"/>
      <c r="F1329" s="4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</row>
    <row r="1330" spans="1:35" ht="15.75">
      <c r="A1330" s="43"/>
      <c r="B1330" s="43"/>
      <c r="C1330" s="43"/>
      <c r="D1330" s="43"/>
      <c r="E1330" s="43"/>
      <c r="F1330" s="4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</row>
    <row r="1331" spans="1:35" ht="15.75">
      <c r="A1331" s="43"/>
      <c r="B1331" s="43"/>
      <c r="C1331" s="43"/>
      <c r="D1331" s="43"/>
      <c r="E1331" s="43"/>
      <c r="F1331" s="43"/>
      <c r="G1331" s="43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</row>
    <row r="1332" spans="1:35" ht="15.75">
      <c r="A1332" s="43"/>
      <c r="B1332" s="43"/>
      <c r="C1332" s="43"/>
      <c r="D1332" s="43"/>
      <c r="E1332" s="43"/>
      <c r="F1332" s="43"/>
      <c r="G1332" s="43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</row>
    <row r="1333" spans="1:35" ht="15.75">
      <c r="A1333" s="43"/>
      <c r="B1333" s="43"/>
      <c r="C1333" s="43"/>
      <c r="D1333" s="43"/>
      <c r="E1333" s="43"/>
      <c r="F1333" s="43"/>
      <c r="G1333" s="43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</row>
    <row r="1334" spans="1:35" ht="15.75">
      <c r="A1334" s="43"/>
      <c r="B1334" s="43"/>
      <c r="C1334" s="43"/>
      <c r="D1334" s="43"/>
      <c r="E1334" s="43"/>
      <c r="F1334" s="4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</row>
    <row r="1335" spans="1:35" ht="15.75">
      <c r="A1335" s="43"/>
      <c r="B1335" s="43"/>
      <c r="C1335" s="43"/>
      <c r="D1335" s="43"/>
      <c r="E1335" s="43"/>
      <c r="F1335" s="43"/>
      <c r="G1335" s="43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</row>
    <row r="1336" spans="1:35" ht="15.75">
      <c r="A1336" s="43"/>
      <c r="B1336" s="43"/>
      <c r="C1336" s="43"/>
      <c r="D1336" s="43"/>
      <c r="E1336" s="43"/>
      <c r="F1336" s="43"/>
      <c r="G1336" s="43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</row>
    <row r="1337" spans="1:35" ht="15.75">
      <c r="A1337" s="43"/>
      <c r="B1337" s="43"/>
      <c r="C1337" s="43"/>
      <c r="D1337" s="43"/>
      <c r="E1337" s="43"/>
      <c r="F1337" s="43"/>
      <c r="G1337" s="43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</row>
    <row r="1338" spans="1:35" ht="15.75">
      <c r="A1338" s="43"/>
      <c r="B1338" s="43"/>
      <c r="C1338" s="43"/>
      <c r="D1338" s="43"/>
      <c r="E1338" s="43"/>
      <c r="F1338" s="4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</row>
    <row r="1339" spans="1:35" ht="15.75">
      <c r="A1339" s="43"/>
      <c r="B1339" s="43"/>
      <c r="C1339" s="43"/>
      <c r="D1339" s="43"/>
      <c r="E1339" s="43"/>
      <c r="F1339" s="43"/>
      <c r="G1339" s="43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</row>
    <row r="1340" spans="1:35" ht="15.75">
      <c r="A1340" s="43"/>
      <c r="B1340" s="43"/>
      <c r="C1340" s="43"/>
      <c r="D1340" s="43"/>
      <c r="E1340" s="43"/>
      <c r="F1340" s="43"/>
      <c r="G1340" s="43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</row>
    <row r="1341" spans="1:35" ht="15.75">
      <c r="A1341" s="43"/>
      <c r="B1341" s="43"/>
      <c r="C1341" s="43"/>
      <c r="D1341" s="43"/>
      <c r="E1341" s="43"/>
      <c r="F1341" s="43"/>
      <c r="G1341" s="43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</row>
    <row r="1342" spans="1:35" ht="15.75">
      <c r="A1342" s="43"/>
      <c r="B1342" s="43"/>
      <c r="C1342" s="43"/>
      <c r="D1342" s="43"/>
      <c r="E1342" s="43"/>
      <c r="F1342" s="4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</row>
    <row r="1343" spans="1:35" ht="15.75">
      <c r="A1343" s="43"/>
      <c r="B1343" s="43"/>
      <c r="C1343" s="43"/>
      <c r="D1343" s="43"/>
      <c r="E1343" s="43"/>
      <c r="F1343" s="43"/>
      <c r="G1343" s="43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</row>
    <row r="1344" spans="1:35" ht="15.75">
      <c r="A1344" s="43"/>
      <c r="B1344" s="43"/>
      <c r="C1344" s="43"/>
      <c r="D1344" s="43"/>
      <c r="E1344" s="43"/>
      <c r="F1344" s="4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</row>
    <row r="1345" spans="1:35" ht="15.75">
      <c r="A1345" s="43"/>
      <c r="B1345" s="43"/>
      <c r="C1345" s="43"/>
      <c r="D1345" s="43"/>
      <c r="E1345" s="43"/>
      <c r="F1345" s="43"/>
      <c r="G1345" s="43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</row>
    <row r="1346" spans="1:35" ht="15.75">
      <c r="A1346" s="43"/>
      <c r="B1346" s="43"/>
      <c r="C1346" s="43"/>
      <c r="D1346" s="43"/>
      <c r="E1346" s="43"/>
      <c r="F1346" s="4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</row>
    <row r="1347" spans="1:35" ht="15.75">
      <c r="A1347" s="43"/>
      <c r="B1347" s="43"/>
      <c r="C1347" s="43"/>
      <c r="D1347" s="43"/>
      <c r="E1347" s="43"/>
      <c r="F1347" s="43"/>
      <c r="G1347" s="43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</row>
    <row r="1348" spans="1:35" ht="15.75">
      <c r="A1348" s="43"/>
      <c r="B1348" s="43"/>
      <c r="C1348" s="43"/>
      <c r="D1348" s="43"/>
      <c r="E1348" s="43"/>
      <c r="F1348" s="4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</row>
    <row r="1349" spans="1:35" ht="15.75">
      <c r="A1349" s="43"/>
      <c r="B1349" s="43"/>
      <c r="C1349" s="43"/>
      <c r="D1349" s="43"/>
      <c r="E1349" s="43"/>
      <c r="F1349" s="43"/>
      <c r="G1349" s="43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</row>
    <row r="1350" spans="1:35" ht="15.75">
      <c r="A1350" s="43"/>
      <c r="B1350" s="43"/>
      <c r="C1350" s="43"/>
      <c r="D1350" s="43"/>
      <c r="E1350" s="43"/>
      <c r="F1350" s="4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</row>
    <row r="1351" spans="1:35" ht="15.75">
      <c r="A1351" s="43"/>
      <c r="B1351" s="43"/>
      <c r="C1351" s="43"/>
      <c r="D1351" s="43"/>
      <c r="E1351" s="43"/>
      <c r="F1351" s="43"/>
      <c r="G1351" s="43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</row>
    <row r="1352" spans="1:35" ht="15.75">
      <c r="A1352" s="43"/>
      <c r="B1352" s="43"/>
      <c r="C1352" s="43"/>
      <c r="D1352" s="43"/>
      <c r="E1352" s="43"/>
      <c r="F1352" s="43"/>
      <c r="G1352" s="43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</row>
    <row r="1353" spans="1:35" ht="15.75">
      <c r="A1353" s="43"/>
      <c r="B1353" s="43"/>
      <c r="C1353" s="43"/>
      <c r="D1353" s="43"/>
      <c r="E1353" s="43"/>
      <c r="F1353" s="43"/>
      <c r="G1353" s="43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</row>
    <row r="1354" spans="1:35" ht="15.75">
      <c r="A1354" s="43"/>
      <c r="B1354" s="43"/>
      <c r="C1354" s="43"/>
      <c r="D1354" s="43"/>
      <c r="E1354" s="43"/>
      <c r="F1354" s="43"/>
      <c r="G1354" s="43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</row>
    <row r="1355" spans="1:35" ht="15.75">
      <c r="A1355" s="43"/>
      <c r="B1355" s="43"/>
      <c r="C1355" s="43"/>
      <c r="D1355" s="43"/>
      <c r="E1355" s="43"/>
      <c r="F1355" s="43"/>
      <c r="G1355" s="43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</row>
    <row r="1356" spans="1:35" ht="15.75">
      <c r="A1356" s="43"/>
      <c r="B1356" s="43"/>
      <c r="C1356" s="43"/>
      <c r="D1356" s="43"/>
      <c r="E1356" s="43"/>
      <c r="F1356" s="4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</row>
    <row r="1357" spans="1:35" ht="15.75">
      <c r="A1357" s="43"/>
      <c r="B1357" s="43"/>
      <c r="C1357" s="43"/>
      <c r="D1357" s="43"/>
      <c r="E1357" s="43"/>
      <c r="F1357" s="43"/>
      <c r="G1357" s="43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</row>
    <row r="1358" spans="1:35" ht="15.75">
      <c r="A1358" s="43"/>
      <c r="B1358" s="43"/>
      <c r="C1358" s="43"/>
      <c r="D1358" s="43"/>
      <c r="E1358" s="43"/>
      <c r="F1358" s="43"/>
      <c r="G1358" s="43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</row>
    <row r="1359" spans="1:35" ht="15.75">
      <c r="A1359" s="43"/>
      <c r="B1359" s="43"/>
      <c r="C1359" s="43"/>
      <c r="D1359" s="43"/>
      <c r="E1359" s="43"/>
      <c r="F1359" s="43"/>
      <c r="G1359" s="43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</row>
    <row r="1360" spans="1:35" ht="15.75">
      <c r="A1360" s="43"/>
      <c r="B1360" s="43"/>
      <c r="C1360" s="43"/>
      <c r="D1360" s="43"/>
      <c r="E1360" s="43"/>
      <c r="F1360" s="4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</row>
    <row r="1361" spans="1:35" ht="15.75">
      <c r="A1361" s="43"/>
      <c r="B1361" s="43"/>
      <c r="C1361" s="43"/>
      <c r="D1361" s="43"/>
      <c r="E1361" s="43"/>
      <c r="F1361" s="4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</row>
    <row r="1362" spans="1:35" ht="15.75">
      <c r="A1362" s="43"/>
      <c r="B1362" s="43"/>
      <c r="C1362" s="43"/>
      <c r="D1362" s="43"/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</row>
    <row r="1363" spans="1:35" ht="15.75">
      <c r="A1363" s="43"/>
      <c r="B1363" s="43"/>
      <c r="C1363" s="43"/>
      <c r="D1363" s="43"/>
      <c r="E1363" s="43"/>
      <c r="F1363" s="4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</row>
    <row r="1364" spans="1:35" ht="15.75">
      <c r="A1364" s="43"/>
      <c r="B1364" s="43"/>
      <c r="C1364" s="43"/>
      <c r="D1364" s="43"/>
      <c r="E1364" s="43"/>
      <c r="F1364" s="4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</row>
    <row r="1365" spans="1:35" ht="15.75">
      <c r="A1365" s="43"/>
      <c r="B1365" s="43"/>
      <c r="C1365" s="43"/>
      <c r="D1365" s="43"/>
      <c r="E1365" s="43"/>
      <c r="F1365" s="43"/>
      <c r="G1365" s="43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</row>
    <row r="1366" spans="1:35" ht="15.75">
      <c r="A1366" s="43"/>
      <c r="B1366" s="43"/>
      <c r="C1366" s="43"/>
      <c r="D1366" s="43"/>
      <c r="E1366" s="43"/>
      <c r="F1366" s="4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</row>
    <row r="1367" spans="1:35" ht="15.75">
      <c r="A1367" s="43"/>
      <c r="B1367" s="43"/>
      <c r="C1367" s="43"/>
      <c r="D1367" s="43"/>
      <c r="E1367" s="43"/>
      <c r="F1367" s="43"/>
      <c r="G1367" s="43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</row>
    <row r="1368" spans="1:35" ht="15.75">
      <c r="A1368" s="43"/>
      <c r="B1368" s="43"/>
      <c r="C1368" s="43"/>
      <c r="D1368" s="43"/>
      <c r="E1368" s="43"/>
      <c r="F1368" s="43"/>
      <c r="G1368" s="43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</row>
    <row r="1369" spans="1:35" ht="15.75">
      <c r="A1369" s="43"/>
      <c r="B1369" s="43"/>
      <c r="C1369" s="43"/>
      <c r="D1369" s="43"/>
      <c r="E1369" s="43"/>
      <c r="F1369" s="43"/>
      <c r="G1369" s="43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</row>
    <row r="1370" spans="1:35" ht="15.75">
      <c r="A1370" s="43"/>
      <c r="B1370" s="43"/>
      <c r="C1370" s="43"/>
      <c r="D1370" s="43"/>
      <c r="E1370" s="43"/>
      <c r="F1370" s="4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</row>
    <row r="1371" spans="1:35" ht="15.75">
      <c r="A1371" s="43"/>
      <c r="B1371" s="43"/>
      <c r="C1371" s="43"/>
      <c r="D1371" s="43"/>
      <c r="E1371" s="43"/>
      <c r="F1371" s="43"/>
      <c r="G1371" s="43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</row>
    <row r="1372" spans="1:35" ht="15.75">
      <c r="A1372" s="43"/>
      <c r="B1372" s="43"/>
      <c r="C1372" s="43"/>
      <c r="D1372" s="43"/>
      <c r="E1372" s="43"/>
      <c r="F1372" s="43"/>
      <c r="G1372" s="43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</row>
    <row r="1373" spans="1:35" ht="15.75">
      <c r="A1373" s="43"/>
      <c r="B1373" s="43"/>
      <c r="C1373" s="43"/>
      <c r="D1373" s="43"/>
      <c r="E1373" s="43"/>
      <c r="F1373" s="43"/>
      <c r="G1373" s="43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</row>
    <row r="1374" spans="1:35" ht="15.75">
      <c r="A1374" s="43"/>
      <c r="B1374" s="43"/>
      <c r="C1374" s="43"/>
      <c r="D1374" s="43"/>
      <c r="E1374" s="43"/>
      <c r="F1374" s="4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</row>
    <row r="1375" spans="1:35" ht="15.75">
      <c r="A1375" s="43"/>
      <c r="B1375" s="43"/>
      <c r="C1375" s="43"/>
      <c r="D1375" s="43"/>
      <c r="E1375" s="43"/>
      <c r="F1375" s="43"/>
      <c r="G1375" s="43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</row>
    <row r="1376" spans="1:35" ht="15.75">
      <c r="A1376" s="43"/>
      <c r="B1376" s="43"/>
      <c r="C1376" s="43"/>
      <c r="D1376" s="43"/>
      <c r="E1376" s="43"/>
      <c r="F1376" s="4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</row>
    <row r="1377" spans="1:35" ht="15.75">
      <c r="A1377" s="43"/>
      <c r="B1377" s="43"/>
      <c r="C1377" s="43"/>
      <c r="D1377" s="43"/>
      <c r="E1377" s="43"/>
      <c r="F1377" s="43"/>
      <c r="G1377" s="43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</row>
    <row r="1378" spans="1:35" ht="15.75">
      <c r="A1378" s="43"/>
      <c r="B1378" s="43"/>
      <c r="C1378" s="43"/>
      <c r="D1378" s="43"/>
      <c r="E1378" s="43"/>
      <c r="F1378" s="43"/>
      <c r="G1378" s="43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</row>
    <row r="1379" spans="1:35" ht="15.75">
      <c r="A1379" s="43"/>
      <c r="B1379" s="43"/>
      <c r="C1379" s="43"/>
      <c r="D1379" s="43"/>
      <c r="E1379" s="43"/>
      <c r="F1379" s="4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</row>
    <row r="1380" spans="1:35" ht="15.75">
      <c r="A1380" s="43"/>
      <c r="B1380" s="43"/>
      <c r="C1380" s="43"/>
      <c r="D1380" s="43"/>
      <c r="E1380" s="43"/>
      <c r="F1380" s="43"/>
      <c r="G1380" s="43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</row>
    <row r="1381" spans="1:35" ht="15.75">
      <c r="A1381" s="43"/>
      <c r="B1381" s="43"/>
      <c r="C1381" s="43"/>
      <c r="D1381" s="43"/>
      <c r="E1381" s="43"/>
      <c r="F1381" s="43"/>
      <c r="G1381" s="43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</row>
    <row r="1382" spans="1:35" ht="15.75">
      <c r="A1382" s="43"/>
      <c r="B1382" s="43"/>
      <c r="C1382" s="43"/>
      <c r="D1382" s="43"/>
      <c r="E1382" s="43"/>
      <c r="F1382" s="4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</row>
    <row r="1383" spans="1:35" ht="15.75">
      <c r="A1383" s="43"/>
      <c r="B1383" s="43"/>
      <c r="C1383" s="43"/>
      <c r="D1383" s="43"/>
      <c r="E1383" s="43"/>
      <c r="F1383" s="43"/>
      <c r="G1383" s="43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</row>
    <row r="1384" spans="1:35" ht="15.75">
      <c r="A1384" s="43"/>
      <c r="B1384" s="43"/>
      <c r="C1384" s="43"/>
      <c r="D1384" s="43"/>
      <c r="E1384" s="43"/>
      <c r="F1384" s="43"/>
      <c r="G1384" s="43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</row>
    <row r="1385" spans="1:35" ht="15.75">
      <c r="A1385" s="43"/>
      <c r="B1385" s="43"/>
      <c r="C1385" s="43"/>
      <c r="D1385" s="43"/>
      <c r="E1385" s="43"/>
      <c r="F1385" s="43"/>
      <c r="G1385" s="43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</row>
    <row r="1386" spans="1:35" ht="15.75">
      <c r="A1386" s="43"/>
      <c r="B1386" s="43"/>
      <c r="C1386" s="43"/>
      <c r="D1386" s="43"/>
      <c r="E1386" s="43"/>
      <c r="F1386" s="43"/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</row>
    <row r="1387" spans="1:35" ht="15.75">
      <c r="A1387" s="43"/>
      <c r="B1387" s="43"/>
      <c r="C1387" s="43"/>
      <c r="D1387" s="43"/>
      <c r="E1387" s="43"/>
      <c r="F1387" s="43"/>
      <c r="G1387" s="43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</row>
    <row r="1388" spans="1:35" ht="15.75">
      <c r="A1388" s="43"/>
      <c r="B1388" s="43"/>
      <c r="C1388" s="43"/>
      <c r="D1388" s="43"/>
      <c r="E1388" s="43"/>
      <c r="F1388" s="4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</row>
    <row r="1389" spans="1:35" ht="15.75">
      <c r="A1389" s="43"/>
      <c r="B1389" s="43"/>
      <c r="C1389" s="43"/>
      <c r="D1389" s="43"/>
      <c r="E1389" s="43"/>
      <c r="F1389" s="43"/>
      <c r="G1389" s="43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</row>
    <row r="1390" spans="1:35" ht="15.75">
      <c r="A1390" s="43"/>
      <c r="B1390" s="43"/>
      <c r="C1390" s="43"/>
      <c r="D1390" s="43"/>
      <c r="E1390" s="43"/>
      <c r="F1390" s="4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</row>
    <row r="1391" spans="1:35" ht="15.75">
      <c r="A1391" s="43"/>
      <c r="B1391" s="43"/>
      <c r="C1391" s="43"/>
      <c r="D1391" s="43"/>
      <c r="E1391" s="43"/>
      <c r="F1391" s="43"/>
      <c r="G1391" s="43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</row>
    <row r="1392" spans="1:35" ht="15.75">
      <c r="A1392" s="43"/>
      <c r="B1392" s="43"/>
      <c r="C1392" s="43"/>
      <c r="D1392" s="43"/>
      <c r="E1392" s="43"/>
      <c r="F1392" s="4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</row>
    <row r="1393" spans="1:35" ht="15.75">
      <c r="A1393" s="43"/>
      <c r="B1393" s="43"/>
      <c r="C1393" s="43"/>
      <c r="D1393" s="43"/>
      <c r="E1393" s="43"/>
      <c r="F1393" s="43"/>
      <c r="G1393" s="43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</row>
    <row r="1394" spans="1:35" ht="15.75">
      <c r="A1394" s="43"/>
      <c r="B1394" s="43"/>
      <c r="C1394" s="43"/>
      <c r="D1394" s="43"/>
      <c r="E1394" s="43"/>
      <c r="F1394" s="4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</row>
    <row r="1395" spans="1:35" ht="15.75">
      <c r="A1395" s="43"/>
      <c r="B1395" s="43"/>
      <c r="C1395" s="43"/>
      <c r="D1395" s="43"/>
      <c r="E1395" s="43"/>
      <c r="F1395" s="4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</row>
    <row r="1396" spans="1:35" ht="15.75">
      <c r="A1396" s="43"/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</row>
    <row r="1397" spans="1:35" ht="15.75">
      <c r="A1397" s="43"/>
      <c r="B1397" s="43"/>
      <c r="C1397" s="43"/>
      <c r="D1397" s="43"/>
      <c r="E1397" s="43"/>
      <c r="F1397" s="4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</row>
    <row r="1398" spans="1:35" ht="15.75">
      <c r="A1398" s="43"/>
      <c r="B1398" s="43"/>
      <c r="C1398" s="43"/>
      <c r="D1398" s="43"/>
      <c r="E1398" s="43"/>
      <c r="F1398" s="43"/>
      <c r="G1398" s="43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</row>
    <row r="1399" spans="1:35" ht="15.75">
      <c r="A1399" s="43"/>
      <c r="B1399" s="43"/>
      <c r="C1399" s="43"/>
      <c r="D1399" s="43"/>
      <c r="E1399" s="43"/>
      <c r="F1399" s="43"/>
      <c r="G1399" s="43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</row>
    <row r="1400" spans="1:35" ht="15.75">
      <c r="A1400" s="43"/>
      <c r="B1400" s="43"/>
      <c r="C1400" s="43"/>
      <c r="D1400" s="43"/>
      <c r="E1400" s="43"/>
      <c r="F1400" s="4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</row>
    <row r="1401" spans="1:35" ht="15.75">
      <c r="A1401" s="43"/>
      <c r="B1401" s="43"/>
      <c r="C1401" s="43"/>
      <c r="D1401" s="43"/>
      <c r="E1401" s="43"/>
      <c r="F1401" s="43"/>
      <c r="G1401" s="43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</row>
    <row r="1402" spans="1:35" ht="15.75">
      <c r="A1402" s="43"/>
      <c r="B1402" s="43"/>
      <c r="C1402" s="43"/>
      <c r="D1402" s="43"/>
      <c r="E1402" s="43"/>
      <c r="F1402" s="4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</row>
    <row r="1403" spans="1:35" ht="15.75">
      <c r="A1403" s="43"/>
      <c r="B1403" s="43"/>
      <c r="C1403" s="43"/>
      <c r="D1403" s="43"/>
      <c r="E1403" s="43"/>
      <c r="F1403" s="43"/>
      <c r="G1403" s="43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</row>
    <row r="1404" spans="1:35" ht="15.75">
      <c r="A1404" s="43"/>
      <c r="B1404" s="43"/>
      <c r="C1404" s="43"/>
      <c r="D1404" s="43"/>
      <c r="E1404" s="43"/>
      <c r="F1404" s="43"/>
      <c r="G1404" s="43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</row>
    <row r="1405" spans="1:35" ht="15.75">
      <c r="A1405" s="43"/>
      <c r="B1405" s="43"/>
      <c r="C1405" s="43"/>
      <c r="D1405" s="43"/>
      <c r="E1405" s="43"/>
      <c r="F1405" s="43"/>
      <c r="G1405" s="43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</row>
    <row r="1406" spans="1:35" ht="15.75">
      <c r="A1406" s="43"/>
      <c r="B1406" s="43"/>
      <c r="C1406" s="43"/>
      <c r="D1406" s="43"/>
      <c r="E1406" s="43"/>
      <c r="F1406" s="43"/>
      <c r="G1406" s="43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</row>
    <row r="1407" spans="1:35" ht="15.75">
      <c r="A1407" s="43"/>
      <c r="B1407" s="43"/>
      <c r="C1407" s="43"/>
      <c r="D1407" s="43"/>
      <c r="E1407" s="43"/>
      <c r="F1407" s="43"/>
      <c r="G1407" s="43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</row>
    <row r="1408" spans="1:35" ht="15.75">
      <c r="A1408" s="43"/>
      <c r="B1408" s="43"/>
      <c r="C1408" s="43"/>
      <c r="D1408" s="43"/>
      <c r="E1408" s="43"/>
      <c r="F1408" s="43"/>
      <c r="G1408" s="43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</row>
    <row r="1409" spans="1:35" ht="15.75">
      <c r="A1409" s="43"/>
      <c r="B1409" s="43"/>
      <c r="C1409" s="43"/>
      <c r="D1409" s="43"/>
      <c r="E1409" s="43"/>
      <c r="F1409" s="43"/>
      <c r="G1409" s="43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</row>
    <row r="1410" spans="1:35" ht="15.75">
      <c r="A1410" s="43"/>
      <c r="B1410" s="43"/>
      <c r="C1410" s="43"/>
      <c r="D1410" s="43"/>
      <c r="E1410" s="43"/>
      <c r="F1410" s="43"/>
      <c r="G1410" s="43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</row>
    <row r="1411" spans="1:35" ht="15.75">
      <c r="A1411" s="43"/>
      <c r="B1411" s="43"/>
      <c r="C1411" s="43"/>
      <c r="D1411" s="43"/>
      <c r="E1411" s="43"/>
      <c r="F1411" s="43"/>
      <c r="G1411" s="43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</row>
    <row r="1412" spans="1:35" ht="15.75">
      <c r="A1412" s="43"/>
      <c r="B1412" s="43"/>
      <c r="C1412" s="43"/>
      <c r="D1412" s="43"/>
      <c r="E1412" s="43"/>
      <c r="F1412" s="4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</row>
    <row r="1413" spans="1:35" ht="15.75">
      <c r="A1413" s="43"/>
      <c r="B1413" s="43"/>
      <c r="C1413" s="43"/>
      <c r="D1413" s="43"/>
      <c r="E1413" s="43"/>
      <c r="F1413" s="43"/>
      <c r="G1413" s="43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</row>
    <row r="1414" spans="1:35" ht="15.75">
      <c r="A1414" s="43"/>
      <c r="B1414" s="43"/>
      <c r="C1414" s="43"/>
      <c r="D1414" s="43"/>
      <c r="E1414" s="43"/>
      <c r="F1414" s="4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</row>
    <row r="1415" spans="1:35" ht="15.75">
      <c r="A1415" s="43"/>
      <c r="B1415" s="43"/>
      <c r="C1415" s="43"/>
      <c r="D1415" s="43"/>
      <c r="E1415" s="43"/>
      <c r="F1415" s="43"/>
      <c r="G1415" s="43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</row>
    <row r="1416" spans="1:35" ht="15.75">
      <c r="A1416" s="43"/>
      <c r="B1416" s="43"/>
      <c r="C1416" s="43"/>
      <c r="D1416" s="43"/>
      <c r="E1416" s="43"/>
      <c r="F1416" s="43"/>
      <c r="G1416" s="43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</row>
    <row r="1417" spans="1:35" ht="15.75">
      <c r="A1417" s="43"/>
      <c r="B1417" s="43"/>
      <c r="C1417" s="43"/>
      <c r="D1417" s="43"/>
      <c r="E1417" s="43"/>
      <c r="F1417" s="43"/>
      <c r="G1417" s="43"/>
      <c r="H1417" s="43"/>
      <c r="I1417" s="43"/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</row>
    <row r="1418" spans="1:35" ht="15.75">
      <c r="A1418" s="43"/>
      <c r="B1418" s="43"/>
      <c r="C1418" s="43"/>
      <c r="D1418" s="43"/>
      <c r="E1418" s="43"/>
      <c r="F1418" s="43"/>
      <c r="G1418" s="43"/>
      <c r="H1418" s="43"/>
      <c r="I1418" s="43"/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</row>
    <row r="1419" spans="1:35" ht="15.75">
      <c r="A1419" s="43"/>
      <c r="B1419" s="43"/>
      <c r="C1419" s="43"/>
      <c r="D1419" s="43"/>
      <c r="E1419" s="43"/>
      <c r="F1419" s="43"/>
      <c r="G1419" s="43"/>
      <c r="H1419" s="43"/>
      <c r="I1419" s="43"/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</row>
    <row r="1420" spans="1:35" ht="15.75">
      <c r="A1420" s="43"/>
      <c r="B1420" s="43"/>
      <c r="C1420" s="43"/>
      <c r="D1420" s="43"/>
      <c r="E1420" s="43"/>
      <c r="F1420" s="43"/>
      <c r="G1420" s="43"/>
      <c r="H1420" s="43"/>
      <c r="I1420" s="43"/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</row>
    <row r="1421" spans="1:35" ht="15.75">
      <c r="A1421" s="43"/>
      <c r="B1421" s="43"/>
      <c r="C1421" s="43"/>
      <c r="D1421" s="43"/>
      <c r="E1421" s="43"/>
      <c r="F1421" s="43"/>
      <c r="G1421" s="43"/>
      <c r="H1421" s="43"/>
      <c r="I1421" s="43"/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</row>
    <row r="1422" spans="1:35" ht="15.75">
      <c r="A1422" s="43"/>
      <c r="B1422" s="43"/>
      <c r="C1422" s="43"/>
      <c r="D1422" s="43"/>
      <c r="E1422" s="43"/>
      <c r="F1422" s="43"/>
      <c r="G1422" s="43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</row>
    <row r="1423" spans="1:35" ht="15.75">
      <c r="A1423" s="43"/>
      <c r="B1423" s="43"/>
      <c r="C1423" s="43"/>
      <c r="D1423" s="43"/>
      <c r="E1423" s="43"/>
      <c r="F1423" s="43"/>
      <c r="G1423" s="43"/>
      <c r="H1423" s="43"/>
      <c r="I1423" s="43"/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</row>
    <row r="1424" spans="1:35" ht="15.75">
      <c r="A1424" s="43"/>
      <c r="B1424" s="43"/>
      <c r="C1424" s="43"/>
      <c r="D1424" s="43"/>
      <c r="E1424" s="43"/>
      <c r="F1424" s="43"/>
      <c r="G1424" s="43"/>
      <c r="H1424" s="43"/>
      <c r="I1424" s="43"/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</row>
    <row r="1425" spans="1:35" ht="15.75">
      <c r="A1425" s="43"/>
      <c r="B1425" s="43"/>
      <c r="C1425" s="43"/>
      <c r="D1425" s="43"/>
      <c r="E1425" s="43"/>
      <c r="F1425" s="43"/>
      <c r="G1425" s="43"/>
      <c r="H1425" s="43"/>
      <c r="I1425" s="43"/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</row>
    <row r="1426" spans="1:35" ht="15.75">
      <c r="A1426" s="43"/>
      <c r="B1426" s="43"/>
      <c r="C1426" s="43"/>
      <c r="D1426" s="43"/>
      <c r="E1426" s="43"/>
      <c r="F1426" s="43"/>
      <c r="G1426" s="43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</row>
    <row r="1427" spans="1:35" ht="15.75">
      <c r="A1427" s="43"/>
      <c r="B1427" s="43"/>
      <c r="C1427" s="43"/>
      <c r="D1427" s="43"/>
      <c r="E1427" s="43"/>
      <c r="F1427" s="43"/>
      <c r="G1427" s="43"/>
      <c r="H1427" s="43"/>
      <c r="I1427" s="43"/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</row>
    <row r="1428" spans="1:35" ht="15.75">
      <c r="A1428" s="43"/>
      <c r="B1428" s="43"/>
      <c r="C1428" s="43"/>
      <c r="D1428" s="43"/>
      <c r="E1428" s="43"/>
      <c r="F1428" s="43"/>
      <c r="G1428" s="43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</row>
    <row r="1429" spans="1:35" ht="15.75">
      <c r="A1429" s="43"/>
      <c r="B1429" s="43"/>
      <c r="C1429" s="43"/>
      <c r="D1429" s="43"/>
      <c r="E1429" s="43"/>
      <c r="F1429" s="43"/>
      <c r="G1429" s="43"/>
      <c r="H1429" s="43"/>
      <c r="I1429" s="43"/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</row>
    <row r="1430" spans="1:35" ht="15.75">
      <c r="A1430" s="43"/>
      <c r="B1430" s="43"/>
      <c r="C1430" s="43"/>
      <c r="D1430" s="43"/>
      <c r="E1430" s="43"/>
      <c r="F1430" s="43"/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</row>
    <row r="1431" spans="1:35" ht="15.75">
      <c r="A1431" s="43"/>
      <c r="B1431" s="43"/>
      <c r="C1431" s="43"/>
      <c r="D1431" s="43"/>
      <c r="E1431" s="43"/>
      <c r="F1431" s="43"/>
      <c r="G1431" s="43"/>
      <c r="H1431" s="43"/>
      <c r="I1431" s="43"/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</row>
    <row r="1432" spans="1:35" ht="15.75">
      <c r="A1432" s="43"/>
      <c r="B1432" s="43"/>
      <c r="C1432" s="43"/>
      <c r="D1432" s="43"/>
      <c r="E1432" s="43"/>
      <c r="F1432" s="43"/>
      <c r="G1432" s="43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</row>
    <row r="1433" spans="1:35" ht="15.75">
      <c r="A1433" s="43"/>
      <c r="B1433" s="43"/>
      <c r="C1433" s="43"/>
      <c r="D1433" s="43"/>
      <c r="E1433" s="43"/>
      <c r="F1433" s="43"/>
      <c r="G1433" s="43"/>
      <c r="H1433" s="43"/>
      <c r="I1433" s="43"/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</row>
    <row r="1434" spans="1:35" ht="15.75">
      <c r="A1434" s="43"/>
      <c r="B1434" s="43"/>
      <c r="C1434" s="43"/>
      <c r="D1434" s="43"/>
      <c r="E1434" s="43"/>
      <c r="F1434" s="43"/>
      <c r="G1434" s="43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</row>
    <row r="1435" spans="1:35" ht="15.75">
      <c r="A1435" s="43"/>
      <c r="B1435" s="43"/>
      <c r="C1435" s="43"/>
      <c r="D1435" s="43"/>
      <c r="E1435" s="43"/>
      <c r="F1435" s="43"/>
      <c r="G1435" s="43"/>
      <c r="H1435" s="43"/>
      <c r="I1435" s="43"/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</row>
    <row r="1436" spans="1:35" ht="15.75">
      <c r="A1436" s="43"/>
      <c r="B1436" s="43"/>
      <c r="C1436" s="43"/>
      <c r="D1436" s="43"/>
      <c r="E1436" s="43"/>
      <c r="F1436" s="43"/>
      <c r="G1436" s="43"/>
      <c r="H1436" s="43"/>
      <c r="I1436" s="43"/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</row>
    <row r="1437" spans="1:35" ht="15.75">
      <c r="A1437" s="43"/>
      <c r="B1437" s="43"/>
      <c r="C1437" s="43"/>
      <c r="D1437" s="43"/>
      <c r="E1437" s="43"/>
      <c r="F1437" s="43"/>
      <c r="G1437" s="43"/>
      <c r="H1437" s="43"/>
      <c r="I1437" s="43"/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</row>
    <row r="1438" spans="1:35" ht="15.75">
      <c r="A1438" s="43"/>
      <c r="B1438" s="43"/>
      <c r="C1438" s="43"/>
      <c r="D1438" s="43"/>
      <c r="E1438" s="43"/>
      <c r="F1438" s="43"/>
      <c r="G1438" s="43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</row>
    <row r="1439" spans="1:35" ht="15.75">
      <c r="A1439" s="43"/>
      <c r="B1439" s="43"/>
      <c r="C1439" s="43"/>
      <c r="D1439" s="43"/>
      <c r="E1439" s="43"/>
      <c r="F1439" s="43"/>
      <c r="G1439" s="43"/>
      <c r="H1439" s="43"/>
      <c r="I1439" s="43"/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</row>
    <row r="1440" spans="1:35" ht="15.75">
      <c r="A1440" s="43"/>
      <c r="B1440" s="43"/>
      <c r="C1440" s="43"/>
      <c r="D1440" s="43"/>
      <c r="E1440" s="43"/>
      <c r="F1440" s="43"/>
      <c r="G1440" s="43"/>
      <c r="H1440" s="43"/>
      <c r="I1440" s="43"/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</row>
    <row r="1441" spans="1:35" ht="15.75">
      <c r="A1441" s="43"/>
      <c r="B1441" s="43"/>
      <c r="C1441" s="43"/>
      <c r="D1441" s="43"/>
      <c r="E1441" s="43"/>
      <c r="F1441" s="43"/>
      <c r="G1441" s="43"/>
      <c r="H1441" s="43"/>
      <c r="I1441" s="43"/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</row>
    <row r="1442" spans="1:35" ht="15.75">
      <c r="A1442" s="43"/>
      <c r="B1442" s="43"/>
      <c r="C1442" s="43"/>
      <c r="D1442" s="43"/>
      <c r="E1442" s="43"/>
      <c r="F1442" s="43"/>
      <c r="G1442" s="43"/>
      <c r="H1442" s="43"/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</row>
    <row r="1443" spans="1:35" ht="15.75">
      <c r="A1443" s="43"/>
      <c r="B1443" s="43"/>
      <c r="C1443" s="43"/>
      <c r="D1443" s="43"/>
      <c r="E1443" s="43"/>
      <c r="F1443" s="43"/>
      <c r="G1443" s="43"/>
      <c r="H1443" s="43"/>
      <c r="I1443" s="43"/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</row>
    <row r="1444" spans="1:35" ht="15.75">
      <c r="A1444" s="43"/>
      <c r="B1444" s="43"/>
      <c r="C1444" s="43"/>
      <c r="D1444" s="43"/>
      <c r="E1444" s="43"/>
      <c r="F1444" s="43"/>
      <c r="G1444" s="43"/>
      <c r="H1444" s="43"/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</row>
    <row r="1445" spans="1:35" ht="15.75">
      <c r="A1445" s="43"/>
      <c r="B1445" s="43"/>
      <c r="C1445" s="43"/>
      <c r="D1445" s="43"/>
      <c r="E1445" s="43"/>
      <c r="F1445" s="43"/>
      <c r="G1445" s="43"/>
      <c r="H1445" s="43"/>
      <c r="I1445" s="43"/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</row>
    <row r="1446" spans="1:35" ht="15.75">
      <c r="A1446" s="43"/>
      <c r="B1446" s="43"/>
      <c r="C1446" s="43"/>
      <c r="D1446" s="43"/>
      <c r="E1446" s="43"/>
      <c r="F1446" s="43"/>
      <c r="G1446" s="43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</row>
    <row r="1447" spans="1:35" ht="15.75">
      <c r="A1447" s="43"/>
      <c r="B1447" s="43"/>
      <c r="C1447" s="43"/>
      <c r="D1447" s="43"/>
      <c r="E1447" s="43"/>
      <c r="F1447" s="43"/>
      <c r="G1447" s="43"/>
      <c r="H1447" s="43"/>
      <c r="I1447" s="43"/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</row>
    <row r="1448" spans="1:35" ht="15.75">
      <c r="A1448" s="43"/>
      <c r="B1448" s="43"/>
      <c r="C1448" s="43"/>
      <c r="D1448" s="43"/>
      <c r="E1448" s="43"/>
      <c r="F1448" s="43"/>
      <c r="G1448" s="43"/>
      <c r="H1448" s="43"/>
      <c r="I1448" s="43"/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</row>
    <row r="1449" spans="1:35" ht="15.75">
      <c r="A1449" s="43"/>
      <c r="B1449" s="43"/>
      <c r="C1449" s="43"/>
      <c r="D1449" s="43"/>
      <c r="E1449" s="43"/>
      <c r="F1449" s="43"/>
      <c r="G1449" s="43"/>
      <c r="H1449" s="43"/>
      <c r="I1449" s="43"/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</row>
    <row r="1450" spans="1:35" ht="15.75">
      <c r="A1450" s="43"/>
      <c r="B1450" s="43"/>
      <c r="C1450" s="43"/>
      <c r="D1450" s="43"/>
      <c r="E1450" s="43"/>
      <c r="F1450" s="43"/>
      <c r="G1450" s="43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</row>
    <row r="1451" spans="1:35" ht="15.75">
      <c r="A1451" s="43"/>
      <c r="B1451" s="43"/>
      <c r="C1451" s="43"/>
      <c r="D1451" s="43"/>
      <c r="E1451" s="43"/>
      <c r="F1451" s="43"/>
      <c r="G1451" s="43"/>
      <c r="H1451" s="43"/>
      <c r="I1451" s="43"/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</row>
    <row r="1452" spans="1:35" ht="15.75">
      <c r="A1452" s="43"/>
      <c r="B1452" s="43"/>
      <c r="C1452" s="43"/>
      <c r="D1452" s="43"/>
      <c r="E1452" s="43"/>
      <c r="F1452" s="43"/>
      <c r="G1452" s="43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</row>
    <row r="1453" spans="1:35" ht="15.75">
      <c r="A1453" s="43"/>
      <c r="B1453" s="43"/>
      <c r="C1453" s="43"/>
      <c r="D1453" s="43"/>
      <c r="E1453" s="43"/>
      <c r="F1453" s="43"/>
      <c r="G1453" s="43"/>
      <c r="H1453" s="43"/>
      <c r="I1453" s="43"/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</row>
    <row r="1454" spans="1:35" ht="15.75">
      <c r="A1454" s="43"/>
      <c r="B1454" s="43"/>
      <c r="C1454" s="43"/>
      <c r="D1454" s="43"/>
      <c r="E1454" s="43"/>
      <c r="F1454" s="43"/>
      <c r="G1454" s="43"/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</row>
    <row r="1455" spans="1:35" ht="15.75">
      <c r="A1455" s="43"/>
      <c r="B1455" s="43"/>
      <c r="C1455" s="43"/>
      <c r="D1455" s="43"/>
      <c r="E1455" s="43"/>
      <c r="F1455" s="43"/>
      <c r="G1455" s="43"/>
      <c r="H1455" s="43"/>
      <c r="I1455" s="43"/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</row>
    <row r="1456" spans="1:35" ht="15.75">
      <c r="A1456" s="43"/>
      <c r="B1456" s="43"/>
      <c r="C1456" s="43"/>
      <c r="D1456" s="43"/>
      <c r="E1456" s="43"/>
      <c r="F1456" s="43"/>
      <c r="G1456" s="43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</row>
    <row r="1457" spans="1:35" ht="15.75">
      <c r="A1457" s="43"/>
      <c r="B1457" s="43"/>
      <c r="C1457" s="43"/>
      <c r="D1457" s="43"/>
      <c r="E1457" s="43"/>
      <c r="F1457" s="43"/>
      <c r="G1457" s="43"/>
      <c r="H1457" s="43"/>
      <c r="I1457" s="43"/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</row>
    <row r="1458" spans="1:35" ht="15.75">
      <c r="A1458" s="43"/>
      <c r="B1458" s="43"/>
      <c r="C1458" s="43"/>
      <c r="D1458" s="43"/>
      <c r="E1458" s="43"/>
      <c r="F1458" s="43"/>
      <c r="G1458" s="43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</row>
    <row r="1459" spans="1:35" ht="15.75">
      <c r="A1459" s="43"/>
      <c r="B1459" s="43"/>
      <c r="C1459" s="43"/>
      <c r="D1459" s="43"/>
      <c r="E1459" s="43"/>
      <c r="F1459" s="43"/>
      <c r="G1459" s="43"/>
      <c r="H1459" s="43"/>
      <c r="I1459" s="43"/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</row>
    <row r="1460" spans="1:35" ht="15.75">
      <c r="A1460" s="43"/>
      <c r="B1460" s="43"/>
      <c r="C1460" s="43"/>
      <c r="D1460" s="43"/>
      <c r="E1460" s="43"/>
      <c r="F1460" s="43"/>
      <c r="G1460" s="43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</row>
    <row r="1461" spans="1:35" ht="15.75">
      <c r="A1461" s="43"/>
      <c r="B1461" s="43"/>
      <c r="C1461" s="43"/>
      <c r="D1461" s="43"/>
      <c r="E1461" s="43"/>
      <c r="F1461" s="43"/>
      <c r="G1461" s="43"/>
      <c r="H1461" s="43"/>
      <c r="I1461" s="43"/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</row>
    <row r="1462" spans="1:35" ht="15.75">
      <c r="A1462" s="43"/>
      <c r="B1462" s="43"/>
      <c r="C1462" s="43"/>
      <c r="D1462" s="43"/>
      <c r="E1462" s="43"/>
      <c r="F1462" s="43"/>
      <c r="G1462" s="43"/>
      <c r="H1462" s="43"/>
      <c r="I1462" s="43"/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</row>
    <row r="1463" spans="1:35" ht="15.75">
      <c r="A1463" s="43"/>
      <c r="B1463" s="43"/>
      <c r="C1463" s="43"/>
      <c r="D1463" s="43"/>
      <c r="E1463" s="43"/>
      <c r="F1463" s="43"/>
      <c r="G1463" s="43"/>
      <c r="H1463" s="43"/>
      <c r="I1463" s="43"/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</row>
    <row r="1464" spans="1:35" ht="15.75">
      <c r="A1464" s="43"/>
      <c r="B1464" s="43"/>
      <c r="C1464" s="43"/>
      <c r="D1464" s="43"/>
      <c r="E1464" s="43"/>
      <c r="F1464" s="4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</row>
    <row r="1465" spans="1:35" ht="15.75">
      <c r="A1465" s="43"/>
      <c r="B1465" s="43"/>
      <c r="C1465" s="43"/>
      <c r="D1465" s="43"/>
      <c r="E1465" s="43"/>
      <c r="F1465" s="43"/>
      <c r="G1465" s="43"/>
      <c r="H1465" s="43"/>
      <c r="I1465" s="43"/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</row>
    <row r="1466" spans="1:35" ht="15.75">
      <c r="A1466" s="43"/>
      <c r="B1466" s="43"/>
      <c r="C1466" s="43"/>
      <c r="D1466" s="43"/>
      <c r="E1466" s="43"/>
      <c r="F1466" s="43"/>
      <c r="G1466" s="43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</row>
    <row r="1467" spans="1:35" ht="15.75">
      <c r="A1467" s="43"/>
      <c r="B1467" s="43"/>
      <c r="C1467" s="43"/>
      <c r="D1467" s="43"/>
      <c r="E1467" s="43"/>
      <c r="F1467" s="43"/>
      <c r="G1467" s="43"/>
      <c r="H1467" s="43"/>
      <c r="I1467" s="43"/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</row>
    <row r="1468" spans="1:35" ht="15.75">
      <c r="A1468" s="43"/>
      <c r="B1468" s="43"/>
      <c r="C1468" s="43"/>
      <c r="D1468" s="43"/>
      <c r="E1468" s="43"/>
      <c r="F1468" s="43"/>
      <c r="G1468" s="43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</row>
    <row r="1469" spans="1:35" ht="15.75">
      <c r="A1469" s="43"/>
      <c r="B1469" s="43"/>
      <c r="C1469" s="43"/>
      <c r="D1469" s="43"/>
      <c r="E1469" s="43"/>
      <c r="F1469" s="43"/>
      <c r="G1469" s="43"/>
      <c r="H1469" s="43"/>
      <c r="I1469" s="43"/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</row>
    <row r="1470" spans="1:35" ht="15.75">
      <c r="A1470" s="43"/>
      <c r="B1470" s="43"/>
      <c r="C1470" s="43"/>
      <c r="D1470" s="43"/>
      <c r="E1470" s="43"/>
      <c r="F1470" s="43"/>
      <c r="G1470" s="43"/>
      <c r="H1470" s="43"/>
      <c r="I1470" s="43"/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</row>
    <row r="1471" spans="1:35" ht="15.75">
      <c r="A1471" s="43"/>
      <c r="B1471" s="43"/>
      <c r="C1471" s="43"/>
      <c r="D1471" s="43"/>
      <c r="E1471" s="43"/>
      <c r="F1471" s="43"/>
      <c r="G1471" s="43"/>
      <c r="H1471" s="43"/>
      <c r="I1471" s="43"/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</row>
    <row r="1472" spans="1:35" ht="15.75">
      <c r="A1472" s="43"/>
      <c r="B1472" s="43"/>
      <c r="C1472" s="43"/>
      <c r="D1472" s="43"/>
      <c r="E1472" s="43"/>
      <c r="F1472" s="43"/>
      <c r="G1472" s="43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</row>
    <row r="1473" spans="1:35" ht="15.75">
      <c r="A1473" s="43"/>
      <c r="B1473" s="43"/>
      <c r="C1473" s="43"/>
      <c r="D1473" s="43"/>
      <c r="E1473" s="43"/>
      <c r="F1473" s="43"/>
      <c r="G1473" s="43"/>
      <c r="H1473" s="43"/>
      <c r="I1473" s="43"/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</row>
    <row r="1474" spans="1:35" ht="15.75">
      <c r="A1474" s="43"/>
      <c r="B1474" s="43"/>
      <c r="C1474" s="43"/>
      <c r="D1474" s="43"/>
      <c r="E1474" s="43"/>
      <c r="F1474" s="43"/>
      <c r="G1474" s="43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</row>
    <row r="1475" spans="1:35" ht="15.75">
      <c r="A1475" s="43"/>
      <c r="B1475" s="43"/>
      <c r="C1475" s="43"/>
      <c r="D1475" s="43"/>
      <c r="E1475" s="43"/>
      <c r="F1475" s="43"/>
      <c r="G1475" s="43"/>
      <c r="H1475" s="43"/>
      <c r="I1475" s="43"/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</row>
    <row r="1476" spans="1:35" ht="15.75">
      <c r="A1476" s="43"/>
      <c r="B1476" s="43"/>
      <c r="C1476" s="43"/>
      <c r="D1476" s="43"/>
      <c r="E1476" s="43"/>
      <c r="F1476" s="43"/>
      <c r="G1476" s="43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</row>
    <row r="1477" spans="1:35" ht="15.75">
      <c r="A1477" s="43"/>
      <c r="B1477" s="43"/>
      <c r="C1477" s="43"/>
      <c r="D1477" s="43"/>
      <c r="E1477" s="43"/>
      <c r="F1477" s="43"/>
      <c r="G1477" s="43"/>
      <c r="H1477" s="43"/>
      <c r="I1477" s="43"/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N16"/>
  <sheetViews>
    <sheetView tabSelected="1" zoomScale="75" zoomScaleNormal="75" workbookViewId="0">
      <selection activeCell="F21" sqref="F21"/>
    </sheetView>
  </sheetViews>
  <sheetFormatPr defaultRowHeight="15"/>
  <cols>
    <col min="1" max="1" width="38.85546875" style="83" customWidth="1"/>
    <col min="2" max="2" width="13.28515625" style="83" hidden="1" customWidth="1"/>
    <col min="3" max="3" width="15.42578125" style="83" hidden="1" customWidth="1"/>
    <col min="4" max="4" width="23" style="83" customWidth="1"/>
    <col min="5" max="5" width="21.5703125" style="83" customWidth="1"/>
    <col min="6" max="6" width="24.5703125" style="83" customWidth="1"/>
    <col min="7" max="7" width="42.140625" style="83" customWidth="1"/>
    <col min="8" max="8" width="13.5703125" style="83" customWidth="1"/>
    <col min="9" max="9" width="10.28515625" style="83" customWidth="1"/>
    <col min="10" max="10" width="10.5703125" style="83" bestFit="1" customWidth="1"/>
    <col min="11" max="16384" width="9.140625" style="83"/>
  </cols>
  <sheetData>
    <row r="1" spans="1:14" ht="39" customHeight="1">
      <c r="A1" s="128" t="s">
        <v>84</v>
      </c>
      <c r="B1" s="128"/>
      <c r="C1" s="128"/>
      <c r="D1" s="128"/>
      <c r="E1" s="128"/>
      <c r="F1" s="128"/>
      <c r="G1" s="129"/>
      <c r="H1" s="129"/>
    </row>
    <row r="2" spans="1:14" s="133" customFormat="1" ht="75">
      <c r="A2" s="130"/>
      <c r="B2" s="131" t="s">
        <v>63</v>
      </c>
      <c r="C2" s="131" t="s">
        <v>64</v>
      </c>
      <c r="D2" s="132" t="s">
        <v>76</v>
      </c>
      <c r="E2" s="132" t="s">
        <v>85</v>
      </c>
      <c r="F2" s="132" t="s">
        <v>86</v>
      </c>
    </row>
    <row r="3" spans="1:14">
      <c r="A3" s="88" t="s">
        <v>65</v>
      </c>
      <c r="B3" s="88"/>
      <c r="C3" s="88">
        <v>3982</v>
      </c>
      <c r="D3" s="88">
        <v>7.242</v>
      </c>
      <c r="E3" s="134"/>
      <c r="F3" s="135">
        <v>4531.9849999999997</v>
      </c>
      <c r="G3" s="136"/>
      <c r="H3" s="136"/>
      <c r="I3" s="136"/>
      <c r="J3" s="136"/>
      <c r="K3" s="136"/>
      <c r="L3" s="136"/>
      <c r="M3" s="136"/>
      <c r="N3" s="136"/>
    </row>
    <row r="4" spans="1:14" ht="26.25">
      <c r="A4" s="88" t="s">
        <v>66</v>
      </c>
      <c r="B4" s="88"/>
      <c r="C4" s="88">
        <v>3535</v>
      </c>
      <c r="D4" s="88">
        <v>1.2410000000000001</v>
      </c>
      <c r="E4" s="134"/>
      <c r="F4" s="135">
        <v>776.6</v>
      </c>
      <c r="G4" s="137"/>
      <c r="H4" s="138"/>
      <c r="I4" s="136"/>
      <c r="J4" s="138"/>
      <c r="K4" s="136"/>
      <c r="L4" s="136"/>
      <c r="M4" s="136"/>
      <c r="N4" s="136"/>
    </row>
    <row r="5" spans="1:14" ht="26.25">
      <c r="A5" s="88" t="s">
        <v>67</v>
      </c>
      <c r="B5" s="88"/>
      <c r="C5" s="88">
        <v>4219</v>
      </c>
      <c r="D5" s="88">
        <v>1.198</v>
      </c>
      <c r="E5" s="134"/>
      <c r="F5" s="135">
        <v>749.7</v>
      </c>
      <c r="G5" s="137"/>
      <c r="H5" s="138"/>
      <c r="I5" s="136"/>
      <c r="J5" s="138"/>
      <c r="K5" s="136"/>
      <c r="L5" s="136"/>
      <c r="M5" s="136"/>
      <c r="N5" s="136"/>
    </row>
    <row r="6" spans="1:14" ht="26.25">
      <c r="A6" s="88" t="s">
        <v>68</v>
      </c>
      <c r="B6" s="88"/>
      <c r="C6" s="88">
        <v>1831</v>
      </c>
      <c r="D6" s="88">
        <v>1.167</v>
      </c>
      <c r="E6" s="134"/>
      <c r="F6" s="135">
        <v>730.3</v>
      </c>
      <c r="G6" s="137"/>
      <c r="H6" s="138"/>
      <c r="I6" s="136"/>
      <c r="J6" s="138"/>
      <c r="K6" s="136"/>
      <c r="L6" s="136"/>
      <c r="M6" s="136"/>
      <c r="N6" s="136"/>
    </row>
    <row r="7" spans="1:14" ht="26.25">
      <c r="A7" s="88" t="s">
        <v>69</v>
      </c>
      <c r="B7" s="88"/>
      <c r="C7" s="88">
        <v>3214</v>
      </c>
      <c r="D7" s="88">
        <v>2.8340000000000001</v>
      </c>
      <c r="E7" s="134"/>
      <c r="F7" s="135">
        <v>1773.5</v>
      </c>
      <c r="G7" s="137"/>
      <c r="H7" s="138"/>
      <c r="I7" s="136"/>
      <c r="J7" s="138"/>
      <c r="K7" s="136"/>
      <c r="L7" s="136"/>
      <c r="M7" s="136"/>
      <c r="N7" s="136"/>
    </row>
    <row r="8" spans="1:14" s="141" customFormat="1" ht="26.25">
      <c r="A8" s="88" t="s">
        <v>70</v>
      </c>
      <c r="B8" s="134">
        <v>16511</v>
      </c>
      <c r="C8" s="134">
        <f>SUM(C3:C7)</f>
        <v>16781</v>
      </c>
      <c r="D8" s="90">
        <v>1.825</v>
      </c>
      <c r="E8" s="139"/>
      <c r="F8" s="135">
        <v>1142.07</v>
      </c>
      <c r="G8" s="137"/>
      <c r="H8" s="138"/>
      <c r="I8" s="140"/>
      <c r="J8" s="138"/>
      <c r="K8" s="140"/>
      <c r="L8" s="140"/>
      <c r="M8" s="140"/>
      <c r="N8" s="140"/>
    </row>
    <row r="9" spans="1:14" s="141" customFormat="1" ht="14.25">
      <c r="A9" s="88"/>
      <c r="B9" s="134">
        <v>8765</v>
      </c>
      <c r="C9" s="134"/>
      <c r="D9" s="134"/>
      <c r="E9" s="139"/>
      <c r="F9" s="142"/>
      <c r="G9" s="140"/>
      <c r="H9" s="140"/>
      <c r="I9" s="140"/>
      <c r="J9" s="140"/>
      <c r="K9" s="140"/>
      <c r="L9" s="140"/>
      <c r="M9" s="140"/>
      <c r="N9" s="140"/>
    </row>
    <row r="10" spans="1:14" s="141" customFormat="1" ht="12.75">
      <c r="A10" s="134" t="s">
        <v>71</v>
      </c>
      <c r="B10" s="134">
        <f>SUM(B8:B9)</f>
        <v>25276</v>
      </c>
      <c r="C10" s="134"/>
      <c r="D10" s="134">
        <f>D8+D7+D6+D5+D4+D3</f>
        <v>15.506999999999998</v>
      </c>
      <c r="E10" s="143">
        <v>9707.4</v>
      </c>
      <c r="F10" s="143">
        <f>F3+F4+F5+F6+F7+F8</f>
        <v>9704.1549999999988</v>
      </c>
      <c r="G10" s="144"/>
      <c r="H10" s="144"/>
    </row>
    <row r="11" spans="1:14" ht="24" customHeight="1"/>
    <row r="12" spans="1:14" ht="24" customHeight="1"/>
    <row r="13" spans="1:14" ht="54" customHeight="1">
      <c r="A13" s="145" t="s">
        <v>77</v>
      </c>
      <c r="B13" s="146"/>
      <c r="C13" s="146"/>
      <c r="D13" s="146"/>
      <c r="E13" s="146"/>
      <c r="F13" s="146"/>
      <c r="J13" s="147"/>
    </row>
    <row r="14" spans="1:14" ht="24" customHeight="1"/>
    <row r="15" spans="1:14" ht="24" customHeight="1"/>
    <row r="16" spans="1:14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2024-10-28T09:48:40Z</cp:lastPrinted>
  <dcterms:created xsi:type="dcterms:W3CDTF">2011-06-06T14:53:40Z</dcterms:created>
  <dcterms:modified xsi:type="dcterms:W3CDTF">2024-10-28T09:50:25Z</dcterms:modified>
</cp:coreProperties>
</file>