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calcPr calcId="124519"/>
</workbook>
</file>

<file path=xl/calcChain.xml><?xml version="1.0" encoding="utf-8"?>
<calcChain xmlns="http://schemas.openxmlformats.org/spreadsheetml/2006/main"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/>
  <c r="Q5" l="1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V6" s="1"/>
  <c r="W6" s="1"/>
  <c r="U27"/>
  <c r="V27" s="1"/>
  <c r="W27" s="1"/>
  <c r="U5"/>
  <c r="U25"/>
  <c r="V25" s="1"/>
  <c r="W25" s="1"/>
  <c r="U15"/>
  <c r="V15" s="1"/>
  <c r="W15" s="1"/>
  <c r="U7"/>
  <c r="V7" s="1"/>
  <c r="U18"/>
  <c r="V18" s="1"/>
  <c r="W18" s="1"/>
  <c r="U24"/>
  <c r="V24" s="1"/>
  <c r="W24" s="1"/>
  <c r="U11"/>
  <c r="V11" s="1"/>
  <c r="W11" s="1"/>
  <c r="U8"/>
  <c r="V8" s="1"/>
  <c r="U9"/>
  <c r="V9" s="1"/>
  <c r="W9" s="1"/>
  <c r="U16"/>
  <c r="V16" s="1"/>
  <c r="W16" s="1"/>
  <c r="U12"/>
  <c r="V12" s="1"/>
  <c r="W12" s="1"/>
  <c r="U10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10" l="1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<sst xmlns="http://schemas.openxmlformats.org/spreadsheetml/2006/main" count="164" uniqueCount="86">
  <si>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</si>
  <si>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</si>
  <si>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</si>
  <si>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</si>
  <si>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</si>
  <si>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</si>
  <si>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</si>
  <si>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</si>
  <si>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</si>
  <si>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</si>
  <si>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</si>
  <si>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</si>
  <si>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</si>
  <si>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</si>
  <si>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</si>
  <si>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</si>
  <si>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</si>
  <si>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</si>
  <si>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</si>
  <si>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</si>
  <si>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</si>
  <si>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</si>
  <si>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</si>
  <si>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</si>
  <si>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</si>
  <si>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</si>
  <si>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</si>
  <si>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</si>
  <si>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</si>
  <si>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</si>
  <si>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</si>
  <si>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</si>
  <si>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</si>
  <si>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</si>
  <si>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</si>
  <si>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</si>
  <si>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</si>
  <si>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</si>
  <si>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</si>
  <si>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</si>
  <si>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</si>
  <si>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</si>
  <si>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</si>
  <si>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</si>
  <si>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</si>
  <si>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</si>
  <si>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</si>
  <si>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</si>
  <si>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</si>
  <si>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</si>
  <si>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</si>
  <si>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</si>
  <si>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</si>
  <si>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</si>
  <si>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</si>
  <si>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</si>
  <si>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</si>
  <si>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</si>
  <si>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</si>
  <si>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</si>
  <si>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</si>
  <si>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</si>
  <si>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</si>
  <si>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</si>
  <si>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</si>
  <si>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</si>
  <si>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</si>
  <si>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</si>
  <si>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</si>
  <si>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</si>
  <si>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</si>
  <si>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</si>
  <si>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</si>
  <si>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</si>
  <si>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 xml:space="preserve">Расчёт дотации на выравнивание бюджетной обеспеченности на 2023 год  </t>
  </si>
  <si>
    <t>Расчёт налогового потенциала на 2023 год</t>
  </si>
  <si>
    <t>Налоговый потенциал на 2023 год по поселениям, расчитанный по формуле(тыс.руб.)</t>
  </si>
  <si>
    <t>Численность населения на 01.01.22 (тыс.чел.)</t>
  </si>
  <si>
    <t>Налоговый потенциал на 2023 год по поселениям (тыс.руб.)</t>
  </si>
  <si>
    <t>Расчёт  коэффициентов удорожания, применяемых для расчета индекса бюджетных расходов на 2023 год</t>
  </si>
  <si>
    <t>Численность постоянного населения поселения на 01.01.2022г.  (тыс.чел.)</t>
  </si>
  <si>
    <t>Расчёт индекса бюджетных расходов поселений на 2023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</si>
  <si>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2023 год</t>
  </si>
  <si>
    <t>Численность населения на 01.01.2022 г., тыс.человек</t>
  </si>
  <si>
    <t>Сумма субвенций к распределению  на 2023 год</t>
  </si>
  <si>
    <t xml:space="preserve">Сумма дотаций на выравнивание бюджетной обеспеченности поселений на 2023 год 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</si>
</sst>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165" fontId="19" fillId="2" borderId="1" xfId="0" applyNumberFormat="1" applyFont="1" applyFill="1" applyBorder="1"/>
    <xf numFmtId="164" fontId="8" fillId="2" borderId="1" xfId="0" applyNumberFormat="1" applyFont="1" applyFill="1" applyBorder="1"/>
    <xf numFmtId="2" fontId="0" fillId="2" borderId="0" xfId="0" applyNumberFormat="1" applyFill="1"/>
    <xf numFmtId="0" fontId="16" fillId="2" borderId="0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7" fillId="2" borderId="0" xfId="0" applyFont="1" applyFill="1"/>
    <xf numFmtId="0" fontId="19" fillId="2" borderId="1" xfId="0" applyFont="1" applyFill="1" applyBorder="1"/>
    <xf numFmtId="0" fontId="20" fillId="2" borderId="1" xfId="0" applyFont="1" applyFill="1" applyBorder="1"/>
    <xf numFmtId="0" fontId="0" fillId="2" borderId="0" xfId="0" applyFill="1" applyBorder="1"/>
    <xf numFmtId="0" fontId="15" fillId="2" borderId="0" xfId="0" applyFont="1" applyFill="1" applyBorder="1"/>
    <xf numFmtId="2" fontId="0" fillId="2" borderId="0" xfId="0" applyNumberFormat="1" applyFill="1" applyBorder="1"/>
    <xf numFmtId="0" fontId="21" fillId="2" borderId="1" xfId="0" applyFont="1" applyFill="1" applyBorder="1"/>
    <xf numFmtId="2" fontId="20" fillId="2" borderId="1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2" fontId="19" fillId="2" borderId="1" xfId="0" applyNumberFormat="1" applyFont="1" applyFill="1" applyBorder="1"/>
    <xf numFmtId="165" fontId="20" fillId="2" borderId="1" xfId="0" applyNumberFormat="1" applyFont="1" applyFill="1" applyBorder="1"/>
    <xf numFmtId="2" fontId="18" fillId="2" borderId="0" xfId="0" applyNumberFormat="1" applyFont="1" applyFill="1"/>
    <xf numFmtId="164" fontId="0" fillId="2" borderId="0" xfId="0" applyNumberFormat="1" applyFill="1"/>
    <xf numFmtId="165" fontId="0" fillId="2" borderId="0" xfId="0" applyNumberForma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2" fontId="8" fillId="2" borderId="1" xfId="0" applyNumberFormat="1" applyFont="1" applyFill="1" applyBorder="1"/>
    <xf numFmtId="165" fontId="8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right" vertical="center" wrapText="1"/>
    </xf>
    <xf numFmtId="14" fontId="8" fillId="2" borderId="0" xfId="0" applyNumberFormat="1" applyFont="1" applyFill="1"/>
    <xf numFmtId="168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/>
    <xf numFmtId="0" fontId="0" fillId="2" borderId="3" xfId="0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9" fillId="2" borderId="1" xfId="0" applyFon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165" fontId="12" fillId="2" borderId="1" xfId="0" applyNumberFormat="1" applyFont="1" applyFill="1" applyBorder="1"/>
    <xf numFmtId="165" fontId="8" fillId="2" borderId="0" xfId="0" applyNumberFormat="1" applyFont="1" applyFill="1"/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0" applyNumberFormat="1" applyFont="1" applyFill="1" applyBorder="1"/>
    <xf numFmtId="0" fontId="11" fillId="2" borderId="1" xfId="0" applyNumberFormat="1" applyFont="1" applyFill="1" applyBorder="1"/>
    <xf numFmtId="164" fontId="11" fillId="2" borderId="1" xfId="0" applyNumberFormat="1" applyFont="1" applyFill="1" applyBorder="1"/>
    <xf numFmtId="164" fontId="12" fillId="2" borderId="1" xfId="0" applyNumberFormat="1" applyFont="1" applyFill="1" applyBorder="1"/>
    <xf numFmtId="0" fontId="12" fillId="2" borderId="1" xfId="0" applyFont="1" applyFill="1" applyBorder="1"/>
    <xf numFmtId="14" fontId="11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/>
    <xf numFmtId="0" fontId="2" fillId="2" borderId="0" xfId="0" applyFont="1" applyFill="1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justify" wrapText="1"/>
    </xf>
    <xf numFmtId="0" fontId="3" fillId="2" borderId="0" xfId="0" applyFont="1" applyFill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3" fillId="2" borderId="1" xfId="0" applyFont="1" applyFill="1" applyBorder="1"/>
    <xf numFmtId="166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0" fontId="15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/>
    <xf numFmtId="0" fontId="4" fillId="2" borderId="0" xfId="0" applyFont="1" applyFill="1" applyAlignment="1">
      <alignment horizontal="right" vertical="justify" wrapText="1"/>
    </xf>
    <xf numFmtId="164" fontId="4" fillId="2" borderId="0" xfId="0" applyNumberFormat="1" applyFont="1" applyFill="1" applyAlignment="1">
      <alignment horizontal="right" vertical="justify" wrapText="1"/>
    </xf>
    <xf numFmtId="170" fontId="4" fillId="2" borderId="1" xfId="0" applyNumberFormat="1" applyFont="1" applyFill="1" applyBorder="1" applyAlignment="1">
      <alignment horizontal="right" wrapText="1"/>
    </xf>
    <xf numFmtId="166" fontId="4" fillId="2" borderId="0" xfId="0" applyNumberFormat="1" applyFont="1" applyFill="1" applyAlignment="1">
      <alignment horizontal="right" vertical="justify" wrapText="1"/>
    </xf>
    <xf numFmtId="0" fontId="4" fillId="2" borderId="0" xfId="0" applyFont="1" applyFill="1" applyAlignment="1">
      <alignment vertical="justify" wrapText="1"/>
    </xf>
    <xf numFmtId="164" fontId="4" fillId="2" borderId="0" xfId="0" applyNumberFormat="1" applyFont="1" applyFill="1" applyAlignment="1">
      <alignment vertical="justify" wrapText="1"/>
    </xf>
    <xf numFmtId="169" fontId="23" fillId="2" borderId="1" xfId="0" applyNumberFormat="1" applyFont="1" applyFill="1" applyBorder="1"/>
    <xf numFmtId="0" fontId="24" fillId="2" borderId="1" xfId="0" applyFont="1" applyFill="1" applyBorder="1"/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7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right" vertical="justify" wrapText="1"/>
    </xf>
    <xf numFmtId="164" fontId="5" fillId="2" borderId="0" xfId="0" applyNumberFormat="1" applyFont="1" applyFill="1" applyAlignment="1">
      <alignment horizontal="right" vertical="justify" wrapText="1"/>
    </xf>
    <xf numFmtId="165" fontId="4" fillId="2" borderId="0" xfId="0" applyNumberFormat="1" applyFont="1" applyFill="1" applyBorder="1" applyAlignment="1">
      <alignment vertical="justify" wrapText="1"/>
    </xf>
    <xf numFmtId="165" fontId="4" fillId="2" borderId="0" xfId="0" applyNumberFormat="1" applyFont="1" applyFill="1" applyAlignment="1">
      <alignment vertical="justify" wrapText="1"/>
    </xf>
    <xf numFmtId="0" fontId="5" fillId="2" borderId="0" xfId="0" applyFont="1" applyFill="1" applyAlignment="1">
      <alignment vertical="justify" wrapText="1"/>
    </xf>
    <xf numFmtId="165" fontId="7" fillId="2" borderId="2" xfId="0" applyNumberFormat="1" applyFont="1" applyFill="1" applyBorder="1" applyAlignment="1">
      <alignment vertical="justify" wrapText="1"/>
    </xf>
    <xf numFmtId="165" fontId="5" fillId="2" borderId="2" xfId="0" applyNumberFormat="1" applyFont="1" applyFill="1" applyBorder="1" applyAlignment="1">
      <alignment vertical="justify" wrapText="1"/>
    </xf>
    <xf numFmtId="0" fontId="4" fillId="2" borderId="0" xfId="0" applyFont="1" applyFill="1"/>
    <xf numFmtId="165" fontId="4" fillId="2" borderId="0" xfId="0" applyNumberFormat="1" applyFont="1" applyFill="1"/>
    <xf numFmtId="0" fontId="3" fillId="2" borderId="3" xfId="0" applyFont="1" applyFill="1" applyBorder="1" applyAlignment="1">
      <alignment horizontal="center" vertical="justify" wrapText="1"/>
    </xf>
    <xf numFmtId="0" fontId="3" fillId="2" borderId="0" xfId="0" applyFont="1" applyFill="1" applyBorder="1" applyAlignment="1">
      <alignment horizontal="center" vertical="justify" wrapText="1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G34"/>
  <sheetViews>
    <sheetView tabSelected="1"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6" sqref="E46"/>
    </sheetView>
  </sheetViews>
  <sheetFormatPr defaultColWidth="19.5703125" defaultRowHeight="30"/>
  <cols>
    <col min="1" max="1" width="68.42578125" style="60" customWidth="1"/>
    <col min="2" max="2" width="33.5703125" style="60" customWidth="1"/>
    <col min="3" max="3" width="32.85546875" style="60" customWidth="1"/>
    <col min="4" max="4" width="25.7109375" style="60" customWidth="1"/>
    <col min="5" max="5" width="29" style="60" customWidth="1"/>
    <col min="6" max="6" width="26.7109375" style="60" customWidth="1"/>
    <col min="7" max="7" width="25.42578125" style="60" customWidth="1"/>
    <col min="8" max="8" width="33.140625" style="60" customWidth="1"/>
    <col min="9" max="9" width="33" style="60" customWidth="1"/>
    <col min="10" max="10" width="29.140625" style="60" customWidth="1"/>
    <col min="11" max="11" width="30.42578125" style="60" customWidth="1"/>
    <col min="12" max="12" width="26.85546875" style="60" customWidth="1"/>
    <col min="13" max="13" width="28.140625" style="60" customWidth="1"/>
    <col min="14" max="14" width="33.42578125" style="60" customWidth="1"/>
    <col min="15" max="15" width="32.28515625" style="60" customWidth="1"/>
    <col min="16" max="16" width="31.5703125" style="60" customWidth="1"/>
    <col min="17" max="17" width="28.7109375" style="60" customWidth="1"/>
    <col min="18" max="18" width="24.28515625" style="60" customWidth="1"/>
    <col min="19" max="19" width="38.85546875" style="60" customWidth="1"/>
    <col min="20" max="20" width="18.85546875" style="60" customWidth="1"/>
    <col min="21" max="21" width="30.7109375" style="60" customWidth="1"/>
    <col min="22" max="22" width="30.85546875" style="60" customWidth="1"/>
    <col min="23" max="23" width="31.42578125" style="60" customWidth="1"/>
    <col min="24" max="24" width="0.5703125" style="60" hidden="1" customWidth="1"/>
    <col min="25" max="33" width="19.5703125" style="60" hidden="1" customWidth="1"/>
    <col min="34" max="16384" width="19.5703125" style="60"/>
  </cols>
  <sheetData>
    <row r="1" spans="1:33">
      <c r="B1" s="61" t="s">
        <v>74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33" s="63" customFormat="1"/>
    <row r="3" spans="1:33" s="66" customFormat="1" ht="186.75" customHeight="1">
      <c r="A3" s="64" t="s">
        <v>0</v>
      </c>
      <c r="B3" s="64" t="s">
        <v>77</v>
      </c>
      <c r="C3" s="64" t="s">
        <v>78</v>
      </c>
      <c r="D3" s="64" t="s">
        <v>1</v>
      </c>
      <c r="E3" s="64" t="s">
        <v>7</v>
      </c>
      <c r="F3" s="64" t="s">
        <v>2</v>
      </c>
      <c r="G3" s="64" t="s">
        <v>3</v>
      </c>
      <c r="H3" s="64" t="s">
        <v>8</v>
      </c>
      <c r="I3" s="64" t="s">
        <v>4</v>
      </c>
      <c r="J3" s="64" t="s">
        <v>24</v>
      </c>
      <c r="K3" s="64" t="s">
        <v>5</v>
      </c>
      <c r="L3" s="64" t="s">
        <v>9</v>
      </c>
      <c r="M3" s="64" t="s">
        <v>10</v>
      </c>
      <c r="N3" s="64" t="s">
        <v>11</v>
      </c>
      <c r="O3" s="64" t="s">
        <v>23</v>
      </c>
      <c r="P3" s="65" t="s">
        <v>12</v>
      </c>
      <c r="Q3" s="64" t="s">
        <v>13</v>
      </c>
      <c r="R3" s="64" t="s">
        <v>15</v>
      </c>
      <c r="S3" s="64" t="s">
        <v>14</v>
      </c>
      <c r="T3" s="64" t="s">
        <v>16</v>
      </c>
      <c r="U3" s="64" t="s">
        <v>17</v>
      </c>
      <c r="V3" s="64" t="s">
        <v>18</v>
      </c>
      <c r="W3" s="64" t="s">
        <v>19</v>
      </c>
    </row>
    <row r="4" spans="1:33" s="68" customFormat="1" ht="42" customHeight="1">
      <c r="A4" s="67">
        <v>1</v>
      </c>
      <c r="B4" s="67">
        <v>2</v>
      </c>
      <c r="C4" s="67">
        <v>3</v>
      </c>
      <c r="D4" s="67">
        <v>4</v>
      </c>
      <c r="E4" s="67">
        <v>5</v>
      </c>
      <c r="F4" s="67">
        <v>6</v>
      </c>
      <c r="G4" s="67">
        <v>7</v>
      </c>
      <c r="H4" s="67">
        <v>8</v>
      </c>
      <c r="I4" s="67">
        <v>9</v>
      </c>
      <c r="J4" s="67">
        <v>10</v>
      </c>
      <c r="K4" s="67">
        <v>11</v>
      </c>
      <c r="L4" s="67">
        <v>12</v>
      </c>
      <c r="M4" s="67">
        <v>13</v>
      </c>
      <c r="N4" s="67">
        <v>14</v>
      </c>
      <c r="O4" s="67">
        <v>15</v>
      </c>
      <c r="P4" s="67">
        <v>16</v>
      </c>
      <c r="Q4" s="67">
        <v>17</v>
      </c>
      <c r="R4" s="67">
        <v>18</v>
      </c>
      <c r="S4" s="67">
        <v>19</v>
      </c>
      <c r="T4" s="67">
        <v>20</v>
      </c>
      <c r="U4" s="67">
        <v>21</v>
      </c>
      <c r="V4" s="67">
        <v>22</v>
      </c>
      <c r="W4" s="67">
        <v>23</v>
      </c>
      <c r="X4" s="106"/>
      <c r="Y4" s="107"/>
      <c r="Z4" s="107"/>
      <c r="AA4" s="107"/>
      <c r="AB4" s="107"/>
    </row>
    <row r="5" spans="1:33" s="80" customFormat="1" ht="45" customHeight="1">
      <c r="A5" s="69" t="s">
        <v>57</v>
      </c>
      <c r="B5" s="70">
        <v>6.7009999999999996</v>
      </c>
      <c r="C5" s="71">
        <f>'Налоговый потенциал'!F5</f>
        <v>18238.77</v>
      </c>
      <c r="D5" s="71">
        <f t="shared" ref="D5:D28" si="0">C5/B5</f>
        <v>2721.7982390687957</v>
      </c>
      <c r="E5" s="72">
        <f t="shared" ref="E5:E28" si="1">D5/D$29</f>
        <v>1.4261365430545287</v>
      </c>
      <c r="F5" s="72">
        <f>ИБР!V7</f>
        <v>1.0421354669648288</v>
      </c>
      <c r="G5" s="72">
        <f t="shared" ref="G5:G28" si="2">E5/F5</f>
        <v>1.3684752014131956</v>
      </c>
      <c r="H5" s="72">
        <v>0</v>
      </c>
      <c r="I5" s="71"/>
      <c r="J5" s="72"/>
      <c r="K5" s="71">
        <f t="shared" ref="K5:K28" si="3">I5*J5</f>
        <v>0</v>
      </c>
      <c r="L5" s="71">
        <f t="shared" ref="L5:L10" si="4">K5+O5+P5</f>
        <v>23552.510000000002</v>
      </c>
      <c r="M5" s="71">
        <f t="shared" ref="M5:M28" si="5">L5/B5</f>
        <v>3514.7754066557236</v>
      </c>
      <c r="N5" s="73">
        <f t="shared" ref="N5:N28" si="6">G5+K5/(F5*B5*$M$29)</f>
        <v>1.3684752014131956</v>
      </c>
      <c r="O5" s="74">
        <v>20692.54</v>
      </c>
      <c r="P5" s="75">
        <f>'за счет субвенций'!F3</f>
        <v>2859.97</v>
      </c>
      <c r="Q5" s="76">
        <f t="shared" ref="Q5:Q28" si="7">(O5+P5+ K5)/B5</f>
        <v>3514.7754066557236</v>
      </c>
      <c r="R5" s="77" t="s">
        <v>6</v>
      </c>
      <c r="S5" s="71"/>
      <c r="T5" s="78" t="s">
        <v>6</v>
      </c>
      <c r="U5" s="71">
        <f>(T$29-K$29)*S5/S$29</f>
        <v>0</v>
      </c>
      <c r="V5" s="71">
        <f t="shared" ref="V5:V29" si="8">K5+U5</f>
        <v>0</v>
      </c>
      <c r="W5" s="72">
        <f t="shared" ref="W5:W28" si="9">G5+V5/(B5*F5*Q$29)</f>
        <v>1.3684752014131956</v>
      </c>
      <c r="X5" s="79">
        <f>'Расчёт коэф-в'!J5</f>
        <v>0</v>
      </c>
      <c r="AA5" s="81"/>
    </row>
    <row r="6" spans="1:33" s="80" customFormat="1" ht="39" customHeight="1">
      <c r="A6" s="69" t="s">
        <v>58</v>
      </c>
      <c r="B6" s="70">
        <v>1.246</v>
      </c>
      <c r="C6" s="71">
        <f>'Налоговый потенциал'!F6</f>
        <v>1181.3</v>
      </c>
      <c r="D6" s="71">
        <f t="shared" si="0"/>
        <v>948.0738362760834</v>
      </c>
      <c r="E6" s="72">
        <f t="shared" si="1"/>
        <v>0.49676082672821653</v>
      </c>
      <c r="F6" s="72">
        <f>ИБР!V8</f>
        <v>1.3187460908495938</v>
      </c>
      <c r="G6" s="72">
        <f t="shared" si="2"/>
        <v>0.37669179091797839</v>
      </c>
      <c r="H6" s="72"/>
      <c r="I6" s="71">
        <f>$D$29*($H$29-G6)*F6*B6</f>
        <v>1399.6160789800458</v>
      </c>
      <c r="J6" s="72">
        <v>0.4</v>
      </c>
      <c r="K6" s="71">
        <f t="shared" si="3"/>
        <v>559.84643159201835</v>
      </c>
      <c r="L6" s="71">
        <f t="shared" si="4"/>
        <v>1861.2464315920183</v>
      </c>
      <c r="M6" s="71">
        <f t="shared" si="5"/>
        <v>1493.7772324173502</v>
      </c>
      <c r="N6" s="73">
        <f t="shared" si="6"/>
        <v>0.52055856241545762</v>
      </c>
      <c r="O6" s="74">
        <v>769.6</v>
      </c>
      <c r="P6" s="75">
        <f>'за счет субвенций'!F4</f>
        <v>531.79999999999995</v>
      </c>
      <c r="Q6" s="76">
        <f t="shared" si="7"/>
        <v>1493.7772324173502</v>
      </c>
      <c r="R6" s="77" t="s">
        <v>6</v>
      </c>
      <c r="S6" s="71">
        <f>Q$29*(R$29-N6)*F6*B6</f>
        <v>1788.201859385809</v>
      </c>
      <c r="T6" s="78" t="s">
        <v>6</v>
      </c>
      <c r="U6" s="71">
        <f t="shared" ref="U6:U28" si="10">(T$29-K$29)*S6/S$29</f>
        <v>1739.8428960127862</v>
      </c>
      <c r="V6" s="82">
        <f>K6+U6</f>
        <v>2299.6893276048045</v>
      </c>
      <c r="W6" s="72">
        <f t="shared" si="9"/>
        <v>0.99327003203633502</v>
      </c>
      <c r="X6" s="79">
        <f>'Расчёт коэф-в'!J6</f>
        <v>0</v>
      </c>
      <c r="Y6" s="83"/>
      <c r="Z6" s="84"/>
      <c r="AA6" s="81">
        <v>1979.9</v>
      </c>
      <c r="AB6" s="84"/>
      <c r="AC6" s="85">
        <f>AA6-V6</f>
        <v>-319.78932760480438</v>
      </c>
      <c r="AD6" s="84"/>
      <c r="AE6" s="84"/>
      <c r="AF6" s="84"/>
      <c r="AG6" s="80">
        <v>1275.2</v>
      </c>
    </row>
    <row r="7" spans="1:33" s="80" customFormat="1" ht="39.75" customHeight="1">
      <c r="A7" s="69" t="s">
        <v>59</v>
      </c>
      <c r="B7" s="86">
        <v>1.2669999999999999</v>
      </c>
      <c r="C7" s="71">
        <f>'Налоговый потенциал'!F7</f>
        <v>1466.3500000000001</v>
      </c>
      <c r="D7" s="71">
        <f t="shared" si="0"/>
        <v>1157.3401736385163</v>
      </c>
      <c r="E7" s="72">
        <f t="shared" si="1"/>
        <v>0.60640979580310594</v>
      </c>
      <c r="F7" s="72">
        <f>ИБР!V9</f>
        <v>1.1536878789253944</v>
      </c>
      <c r="G7" s="72">
        <f t="shared" si="2"/>
        <v>0.5256272574935501</v>
      </c>
      <c r="H7" s="72"/>
      <c r="I7" s="71">
        <f t="shared" ref="I7:I28" si="11">$D$29*($H$29-G7)*F7*B7</f>
        <v>829.58506195749112</v>
      </c>
      <c r="J7" s="72">
        <v>0.4</v>
      </c>
      <c r="K7" s="71">
        <f t="shared" si="3"/>
        <v>331.83402478299649</v>
      </c>
      <c r="L7" s="71">
        <f t="shared" si="4"/>
        <v>1864.9840247829966</v>
      </c>
      <c r="M7" s="71">
        <f t="shared" si="5"/>
        <v>1471.9684489210708</v>
      </c>
      <c r="N7" s="73">
        <f t="shared" si="6"/>
        <v>0.6214849081600019</v>
      </c>
      <c r="O7" s="74">
        <v>992.4</v>
      </c>
      <c r="P7" s="75">
        <f>'за счет субвенций'!F5</f>
        <v>540.75</v>
      </c>
      <c r="Q7" s="76">
        <f t="shared" si="7"/>
        <v>1471.9684489210708</v>
      </c>
      <c r="R7" s="77" t="s">
        <v>6</v>
      </c>
      <c r="S7" s="71">
        <f>Q$29*(R$29-N7)*F7*B7</f>
        <v>1255.8850548433243</v>
      </c>
      <c r="T7" s="78" t="s">
        <v>6</v>
      </c>
      <c r="U7" s="71">
        <f t="shared" si="10"/>
        <v>1221.9217195245951</v>
      </c>
      <c r="V7" s="82">
        <f t="shared" si="8"/>
        <v>1553.7557443075916</v>
      </c>
      <c r="W7" s="72">
        <f t="shared" si="9"/>
        <v>0.99391852028501826</v>
      </c>
      <c r="X7" s="79">
        <f>'Расчёт коэф-в'!J7</f>
        <v>0</v>
      </c>
      <c r="Y7" s="83"/>
      <c r="Z7" s="84"/>
      <c r="AA7" s="81">
        <v>1680.7</v>
      </c>
      <c r="AB7" s="84"/>
      <c r="AC7" s="85">
        <f>AA7-V7</f>
        <v>126.94425569240843</v>
      </c>
      <c r="AD7" s="84"/>
      <c r="AE7" s="84"/>
      <c r="AF7" s="84"/>
      <c r="AG7" s="80">
        <v>1267.3</v>
      </c>
    </row>
    <row r="8" spans="1:33" s="80" customFormat="1" ht="42.75" customHeight="1">
      <c r="A8" s="69" t="s">
        <v>60</v>
      </c>
      <c r="B8" s="86">
        <v>1.395</v>
      </c>
      <c r="C8" s="71">
        <f>'Налоговый потенциал'!F8</f>
        <v>1038.7</v>
      </c>
      <c r="D8" s="71">
        <f t="shared" si="0"/>
        <v>744.58781362007176</v>
      </c>
      <c r="E8" s="72">
        <f>D8/D$29</f>
        <v>0.39014056048473289</v>
      </c>
      <c r="F8" s="72">
        <f>ИБР!V10</f>
        <v>1.4317252809071115</v>
      </c>
      <c r="G8" s="72">
        <f>E8/F8</f>
        <v>0.27249680206634885</v>
      </c>
      <c r="H8" s="72">
        <v>0.27200000000000002</v>
      </c>
      <c r="I8" s="71">
        <f>$D$29*($H$29-G8)*F8*B8</f>
        <v>2098.4014027234607</v>
      </c>
      <c r="J8" s="72">
        <v>0.4</v>
      </c>
      <c r="K8" s="71">
        <f t="shared" si="3"/>
        <v>839.3605610893843</v>
      </c>
      <c r="L8" s="71">
        <f t="shared" si="4"/>
        <v>1910.0605610893845</v>
      </c>
      <c r="M8" s="71">
        <f t="shared" si="5"/>
        <v>1369.2190402074441</v>
      </c>
      <c r="N8" s="73">
        <f t="shared" si="6"/>
        <v>0.44995066953755447</v>
      </c>
      <c r="O8" s="74">
        <v>475.3</v>
      </c>
      <c r="P8" s="75">
        <f>'за счет субвенций'!F6</f>
        <v>595.4</v>
      </c>
      <c r="Q8" s="76">
        <f t="shared" si="7"/>
        <v>1369.2190402074441</v>
      </c>
      <c r="R8" s="77" t="s">
        <v>6</v>
      </c>
      <c r="S8" s="71">
        <f>Q$29*(R$29-N8)*F8*B8</f>
        <v>2493.6602888607476</v>
      </c>
      <c r="T8" s="78" t="s">
        <v>6</v>
      </c>
      <c r="U8" s="71">
        <f t="shared" si="10"/>
        <v>2426.2233683918262</v>
      </c>
      <c r="V8" s="82">
        <f t="shared" si="8"/>
        <v>3265.5839294812104</v>
      </c>
      <c r="W8" s="72">
        <f t="shared" si="9"/>
        <v>0.99281635080515773</v>
      </c>
      <c r="X8" s="79">
        <f>'Расчёт коэф-в'!J8</f>
        <v>0</v>
      </c>
      <c r="Y8" s="83"/>
      <c r="Z8" s="84"/>
      <c r="AA8" s="81">
        <v>2216.8000000000002</v>
      </c>
      <c r="AB8" s="84"/>
      <c r="AC8" s="85">
        <f>AA8-V8</f>
        <v>-1048.7839294812102</v>
      </c>
      <c r="AD8" s="84"/>
      <c r="AE8" s="84"/>
      <c r="AF8" s="84"/>
      <c r="AG8" s="80">
        <v>1457.5</v>
      </c>
    </row>
    <row r="9" spans="1:33" s="80" customFormat="1" ht="43.5" customHeight="1">
      <c r="A9" s="69" t="s">
        <v>61</v>
      </c>
      <c r="B9" s="86">
        <v>3.169</v>
      </c>
      <c r="C9" s="71">
        <f>'Налоговый потенциал'!F9</f>
        <v>5849.3</v>
      </c>
      <c r="D9" s="71">
        <f t="shared" si="0"/>
        <v>1845.7873146102872</v>
      </c>
      <c r="E9" s="72">
        <f t="shared" si="1"/>
        <v>0.96713441220125729</v>
      </c>
      <c r="F9" s="72">
        <f>ИБР!V11</f>
        <v>0.70372102983518015</v>
      </c>
      <c r="G9" s="72">
        <f t="shared" si="2"/>
        <v>1.3743150640641957</v>
      </c>
      <c r="H9" s="72">
        <v>1.3740000000000001</v>
      </c>
      <c r="I9" s="71"/>
      <c r="J9" s="72">
        <v>0.4</v>
      </c>
      <c r="K9" s="71">
        <f t="shared" si="3"/>
        <v>0</v>
      </c>
      <c r="L9" s="71">
        <f t="shared" si="4"/>
        <v>6136.7</v>
      </c>
      <c r="M9" s="71">
        <f t="shared" si="5"/>
        <v>1936.4783843483749</v>
      </c>
      <c r="N9" s="73">
        <f t="shared" si="6"/>
        <v>1.3743150640641957</v>
      </c>
      <c r="O9" s="74">
        <v>4784.2</v>
      </c>
      <c r="P9" s="75">
        <f>'за счет субвенций'!F7</f>
        <v>1352.5</v>
      </c>
      <c r="Q9" s="76">
        <f t="shared" si="7"/>
        <v>1936.4783843483749</v>
      </c>
      <c r="R9" s="77" t="s">
        <v>6</v>
      </c>
      <c r="S9" s="71"/>
      <c r="T9" s="78" t="s">
        <v>6</v>
      </c>
      <c r="U9" s="71">
        <f t="shared" si="10"/>
        <v>0</v>
      </c>
      <c r="V9" s="82">
        <f>K9+U9</f>
        <v>0</v>
      </c>
      <c r="W9" s="72">
        <f t="shared" si="9"/>
        <v>1.3743150640641957</v>
      </c>
      <c r="X9" s="79">
        <f>'Расчёт коэф-в'!J9</f>
        <v>0</v>
      </c>
      <c r="AA9" s="81"/>
    </row>
    <row r="10" spans="1:33" s="80" customFormat="1" ht="54.75" customHeight="1">
      <c r="A10" s="69" t="s">
        <v>62</v>
      </c>
      <c r="B10" s="87">
        <v>2.371</v>
      </c>
      <c r="C10" s="71">
        <f>'Налоговый потенциал'!F10</f>
        <v>3046.1350000000002</v>
      </c>
      <c r="D10" s="71">
        <f t="shared" si="0"/>
        <v>1284.7469422184734</v>
      </c>
      <c r="E10" s="72">
        <f t="shared" si="1"/>
        <v>0.67316692933940103</v>
      </c>
      <c r="F10" s="72">
        <f>ИБР!V12</f>
        <v>0.72246975414814696</v>
      </c>
      <c r="G10" s="72">
        <f t="shared" si="2"/>
        <v>0.93175793931072159</v>
      </c>
      <c r="H10" s="72"/>
      <c r="I10" s="71">
        <f>$D$29*($H$29-G10)*F10*B10</f>
        <v>-355.55518390038225</v>
      </c>
      <c r="J10" s="72">
        <v>0.4</v>
      </c>
      <c r="K10" s="71">
        <f t="shared" si="3"/>
        <v>-142.22207356015289</v>
      </c>
      <c r="L10" s="71">
        <f t="shared" si="4"/>
        <v>2919.5129264398474</v>
      </c>
      <c r="M10" s="71">
        <f t="shared" si="5"/>
        <v>1231.3424405060512</v>
      </c>
      <c r="N10" s="73">
        <f>G10+K10/(F10*B10*$M$29)</f>
        <v>0.89669998320560151</v>
      </c>
      <c r="O10" s="74">
        <v>2049.8000000000002</v>
      </c>
      <c r="P10" s="75">
        <f>'за счет субвенций'!F8</f>
        <v>1011.9349999999999</v>
      </c>
      <c r="Q10" s="76">
        <f>(O10+P10+ K10)/B10</f>
        <v>1231.3424405060512</v>
      </c>
      <c r="R10" s="77" t="s">
        <v>6</v>
      </c>
      <c r="S10" s="71">
        <f>Q$29*(R$29-N10)*F10*B10</f>
        <v>401.65517236343425</v>
      </c>
      <c r="T10" s="78"/>
      <c r="U10" s="71">
        <f t="shared" si="10"/>
        <v>390.79307216654718</v>
      </c>
      <c r="V10" s="82">
        <v>248.5</v>
      </c>
      <c r="W10" s="72">
        <f t="shared" si="9"/>
        <v>0.99566861677656704</v>
      </c>
      <c r="X10" s="79">
        <f>'Расчёт коэф-в'!J10</f>
        <v>0</v>
      </c>
      <c r="AA10" s="81"/>
    </row>
    <row r="11" spans="1:33" s="80" customFormat="1" ht="26.25" hidden="1">
      <c r="A11" s="88"/>
      <c r="B11" s="89"/>
      <c r="C11" s="71"/>
      <c r="D11" s="71" t="e">
        <f t="shared" si="0"/>
        <v>#DIV/0!</v>
      </c>
      <c r="E11" s="72" t="e">
        <f t="shared" si="1"/>
        <v>#DIV/0!</v>
      </c>
      <c r="F11" s="72"/>
      <c r="G11" s="72" t="e">
        <f t="shared" si="2"/>
        <v>#DIV/0!</v>
      </c>
      <c r="H11" s="72"/>
      <c r="I11" s="71" t="e">
        <f t="shared" si="11"/>
        <v>#DIV/0!</v>
      </c>
      <c r="J11" s="72"/>
      <c r="K11" s="71" t="e">
        <f t="shared" si="3"/>
        <v>#DIV/0!</v>
      </c>
      <c r="L11" s="71" t="e">
        <f t="shared" ref="L11:L28" si="12">C11+K11</f>
        <v>#DIV/0!</v>
      </c>
      <c r="M11" s="71" t="e">
        <f t="shared" si="5"/>
        <v>#DIV/0!</v>
      </c>
      <c r="N11" s="73" t="e">
        <f t="shared" si="6"/>
        <v>#DIV/0!</v>
      </c>
      <c r="O11" s="76"/>
      <c r="P11" s="76"/>
      <c r="Q11" s="76" t="e">
        <f t="shared" si="7"/>
        <v>#DIV/0!</v>
      </c>
      <c r="R11" s="77" t="s">
        <v>6</v>
      </c>
      <c r="S11" s="71" t="e">
        <f t="shared" ref="S11:S28" si="13">Q$29*(R$29-N11)*F11*B11</f>
        <v>#DIV/0!</v>
      </c>
      <c r="T11" s="78" t="s">
        <v>6</v>
      </c>
      <c r="U11" s="71" t="e">
        <f t="shared" si="10"/>
        <v>#DIV/0!</v>
      </c>
      <c r="V11" s="71" t="e">
        <f t="shared" si="8"/>
        <v>#DIV/0!</v>
      </c>
      <c r="W11" s="72" t="e">
        <f t="shared" si="9"/>
        <v>#DIV/0!</v>
      </c>
      <c r="AA11" s="81"/>
    </row>
    <row r="12" spans="1:33" s="80" customFormat="1" ht="26.25" hidden="1">
      <c r="A12" s="88"/>
      <c r="B12" s="89"/>
      <c r="C12" s="71"/>
      <c r="D12" s="71" t="e">
        <f t="shared" si="0"/>
        <v>#DIV/0!</v>
      </c>
      <c r="E12" s="72" t="e">
        <f t="shared" si="1"/>
        <v>#DIV/0!</v>
      </c>
      <c r="F12" s="72"/>
      <c r="G12" s="72" t="e">
        <f t="shared" si="2"/>
        <v>#DIV/0!</v>
      </c>
      <c r="H12" s="72"/>
      <c r="I12" s="71" t="e">
        <f t="shared" si="11"/>
        <v>#DIV/0!</v>
      </c>
      <c r="J12" s="72"/>
      <c r="K12" s="71" t="e">
        <f t="shared" si="3"/>
        <v>#DIV/0!</v>
      </c>
      <c r="L12" s="71" t="e">
        <f t="shared" si="12"/>
        <v>#DIV/0!</v>
      </c>
      <c r="M12" s="71" t="e">
        <f t="shared" si="5"/>
        <v>#DIV/0!</v>
      </c>
      <c r="N12" s="73" t="e">
        <f t="shared" si="6"/>
        <v>#DIV/0!</v>
      </c>
      <c r="O12" s="76"/>
      <c r="P12" s="76"/>
      <c r="Q12" s="76" t="e">
        <f t="shared" si="7"/>
        <v>#DIV/0!</v>
      </c>
      <c r="R12" s="77" t="s">
        <v>6</v>
      </c>
      <c r="S12" s="71" t="e">
        <f t="shared" si="13"/>
        <v>#DIV/0!</v>
      </c>
      <c r="T12" s="78" t="s">
        <v>6</v>
      </c>
      <c r="U12" s="71" t="e">
        <f t="shared" si="10"/>
        <v>#DIV/0!</v>
      </c>
      <c r="V12" s="71" t="e">
        <f t="shared" si="8"/>
        <v>#DIV/0!</v>
      </c>
      <c r="W12" s="72" t="e">
        <f t="shared" si="9"/>
        <v>#DIV/0!</v>
      </c>
      <c r="AA12" s="81"/>
    </row>
    <row r="13" spans="1:33" s="80" customFormat="1" ht="26.25" hidden="1">
      <c r="A13" s="88"/>
      <c r="B13" s="89"/>
      <c r="C13" s="71"/>
      <c r="D13" s="71" t="e">
        <f t="shared" si="0"/>
        <v>#DIV/0!</v>
      </c>
      <c r="E13" s="72" t="e">
        <f t="shared" si="1"/>
        <v>#DIV/0!</v>
      </c>
      <c r="F13" s="72"/>
      <c r="G13" s="72" t="e">
        <f t="shared" si="2"/>
        <v>#DIV/0!</v>
      </c>
      <c r="H13" s="72"/>
      <c r="I13" s="71" t="e">
        <f t="shared" si="11"/>
        <v>#DIV/0!</v>
      </c>
      <c r="J13" s="72"/>
      <c r="K13" s="71" t="e">
        <f t="shared" si="3"/>
        <v>#DIV/0!</v>
      </c>
      <c r="L13" s="71" t="e">
        <f t="shared" si="12"/>
        <v>#DIV/0!</v>
      </c>
      <c r="M13" s="71" t="e">
        <f t="shared" si="5"/>
        <v>#DIV/0!</v>
      </c>
      <c r="N13" s="73" t="e">
        <f t="shared" si="6"/>
        <v>#DIV/0!</v>
      </c>
      <c r="O13" s="76"/>
      <c r="P13" s="76"/>
      <c r="Q13" s="76" t="e">
        <f t="shared" si="7"/>
        <v>#DIV/0!</v>
      </c>
      <c r="R13" s="77" t="s">
        <v>6</v>
      </c>
      <c r="S13" s="71" t="e">
        <f t="shared" si="13"/>
        <v>#DIV/0!</v>
      </c>
      <c r="T13" s="78" t="s">
        <v>6</v>
      </c>
      <c r="U13" s="71" t="e">
        <f t="shared" si="10"/>
        <v>#DIV/0!</v>
      </c>
      <c r="V13" s="71" t="e">
        <f t="shared" si="8"/>
        <v>#DIV/0!</v>
      </c>
      <c r="W13" s="72" t="e">
        <f t="shared" si="9"/>
        <v>#DIV/0!</v>
      </c>
      <c r="AA13" s="81"/>
    </row>
    <row r="14" spans="1:33" s="80" customFormat="1" ht="26.25" hidden="1">
      <c r="A14" s="88"/>
      <c r="B14" s="89"/>
      <c r="C14" s="71"/>
      <c r="D14" s="71" t="e">
        <f t="shared" si="0"/>
        <v>#DIV/0!</v>
      </c>
      <c r="E14" s="72" t="e">
        <f t="shared" si="1"/>
        <v>#DIV/0!</v>
      </c>
      <c r="F14" s="72"/>
      <c r="G14" s="72" t="e">
        <f t="shared" si="2"/>
        <v>#DIV/0!</v>
      </c>
      <c r="H14" s="72"/>
      <c r="I14" s="71" t="e">
        <f t="shared" si="11"/>
        <v>#DIV/0!</v>
      </c>
      <c r="J14" s="72"/>
      <c r="K14" s="71" t="e">
        <f t="shared" si="3"/>
        <v>#DIV/0!</v>
      </c>
      <c r="L14" s="71" t="e">
        <f t="shared" si="12"/>
        <v>#DIV/0!</v>
      </c>
      <c r="M14" s="71" t="e">
        <f t="shared" si="5"/>
        <v>#DIV/0!</v>
      </c>
      <c r="N14" s="73" t="e">
        <f t="shared" si="6"/>
        <v>#DIV/0!</v>
      </c>
      <c r="O14" s="76"/>
      <c r="P14" s="76"/>
      <c r="Q14" s="76" t="e">
        <f t="shared" si="7"/>
        <v>#DIV/0!</v>
      </c>
      <c r="R14" s="77" t="s">
        <v>6</v>
      </c>
      <c r="S14" s="71" t="e">
        <f t="shared" si="13"/>
        <v>#DIV/0!</v>
      </c>
      <c r="T14" s="78" t="s">
        <v>6</v>
      </c>
      <c r="U14" s="71" t="e">
        <f t="shared" si="10"/>
        <v>#DIV/0!</v>
      </c>
      <c r="V14" s="71" t="e">
        <f t="shared" si="8"/>
        <v>#DIV/0!</v>
      </c>
      <c r="W14" s="72" t="e">
        <f t="shared" si="9"/>
        <v>#DIV/0!</v>
      </c>
      <c r="AA14" s="81"/>
    </row>
    <row r="15" spans="1:33" s="80" customFormat="1" ht="26.25" hidden="1">
      <c r="A15" s="88"/>
      <c r="B15" s="89"/>
      <c r="C15" s="71"/>
      <c r="D15" s="71" t="e">
        <f t="shared" si="0"/>
        <v>#DIV/0!</v>
      </c>
      <c r="E15" s="72" t="e">
        <f t="shared" si="1"/>
        <v>#DIV/0!</v>
      </c>
      <c r="F15" s="72"/>
      <c r="G15" s="72" t="e">
        <f t="shared" si="2"/>
        <v>#DIV/0!</v>
      </c>
      <c r="H15" s="72"/>
      <c r="I15" s="71" t="e">
        <f t="shared" si="11"/>
        <v>#DIV/0!</v>
      </c>
      <c r="J15" s="72"/>
      <c r="K15" s="71" t="e">
        <f t="shared" si="3"/>
        <v>#DIV/0!</v>
      </c>
      <c r="L15" s="71" t="e">
        <f t="shared" si="12"/>
        <v>#DIV/0!</v>
      </c>
      <c r="M15" s="71" t="e">
        <f t="shared" si="5"/>
        <v>#DIV/0!</v>
      </c>
      <c r="N15" s="73" t="e">
        <f t="shared" si="6"/>
        <v>#DIV/0!</v>
      </c>
      <c r="O15" s="76"/>
      <c r="P15" s="76"/>
      <c r="Q15" s="76" t="e">
        <f t="shared" si="7"/>
        <v>#DIV/0!</v>
      </c>
      <c r="R15" s="77" t="s">
        <v>6</v>
      </c>
      <c r="S15" s="71" t="e">
        <f t="shared" si="13"/>
        <v>#DIV/0!</v>
      </c>
      <c r="T15" s="78" t="s">
        <v>6</v>
      </c>
      <c r="U15" s="71" t="e">
        <f t="shared" si="10"/>
        <v>#DIV/0!</v>
      </c>
      <c r="V15" s="71" t="e">
        <f t="shared" si="8"/>
        <v>#DIV/0!</v>
      </c>
      <c r="W15" s="72" t="e">
        <f t="shared" si="9"/>
        <v>#DIV/0!</v>
      </c>
      <c r="AA15" s="81"/>
    </row>
    <row r="16" spans="1:33" s="80" customFormat="1" ht="26.25" hidden="1">
      <c r="A16" s="88"/>
      <c r="B16" s="89"/>
      <c r="C16" s="71"/>
      <c r="D16" s="71" t="e">
        <f t="shared" si="0"/>
        <v>#DIV/0!</v>
      </c>
      <c r="E16" s="72" t="e">
        <f t="shared" si="1"/>
        <v>#DIV/0!</v>
      </c>
      <c r="F16" s="72"/>
      <c r="G16" s="72" t="e">
        <f t="shared" si="2"/>
        <v>#DIV/0!</v>
      </c>
      <c r="H16" s="72"/>
      <c r="I16" s="71" t="e">
        <f t="shared" si="11"/>
        <v>#DIV/0!</v>
      </c>
      <c r="J16" s="72"/>
      <c r="K16" s="71" t="e">
        <f t="shared" si="3"/>
        <v>#DIV/0!</v>
      </c>
      <c r="L16" s="71" t="e">
        <f t="shared" si="12"/>
        <v>#DIV/0!</v>
      </c>
      <c r="M16" s="71" t="e">
        <f t="shared" si="5"/>
        <v>#DIV/0!</v>
      </c>
      <c r="N16" s="73" t="e">
        <f t="shared" si="6"/>
        <v>#DIV/0!</v>
      </c>
      <c r="O16" s="76"/>
      <c r="P16" s="76"/>
      <c r="Q16" s="76" t="e">
        <f t="shared" si="7"/>
        <v>#DIV/0!</v>
      </c>
      <c r="R16" s="77" t="s">
        <v>6</v>
      </c>
      <c r="S16" s="71" t="e">
        <f t="shared" si="13"/>
        <v>#DIV/0!</v>
      </c>
      <c r="T16" s="78" t="s">
        <v>6</v>
      </c>
      <c r="U16" s="71" t="e">
        <f t="shared" si="10"/>
        <v>#DIV/0!</v>
      </c>
      <c r="V16" s="71" t="e">
        <f t="shared" si="8"/>
        <v>#DIV/0!</v>
      </c>
      <c r="W16" s="72" t="e">
        <f t="shared" si="9"/>
        <v>#DIV/0!</v>
      </c>
      <c r="AA16" s="81"/>
    </row>
    <row r="17" spans="1:29" s="80" customFormat="1" ht="26.25" hidden="1">
      <c r="A17" s="88"/>
      <c r="B17" s="89"/>
      <c r="C17" s="71"/>
      <c r="D17" s="71" t="e">
        <f t="shared" si="0"/>
        <v>#DIV/0!</v>
      </c>
      <c r="E17" s="72" t="e">
        <f t="shared" si="1"/>
        <v>#DIV/0!</v>
      </c>
      <c r="F17" s="72"/>
      <c r="G17" s="72" t="e">
        <f t="shared" si="2"/>
        <v>#DIV/0!</v>
      </c>
      <c r="H17" s="72"/>
      <c r="I17" s="71" t="e">
        <f t="shared" si="11"/>
        <v>#DIV/0!</v>
      </c>
      <c r="J17" s="72"/>
      <c r="K17" s="71" t="e">
        <f t="shared" si="3"/>
        <v>#DIV/0!</v>
      </c>
      <c r="L17" s="71" t="e">
        <f t="shared" si="12"/>
        <v>#DIV/0!</v>
      </c>
      <c r="M17" s="71" t="e">
        <f t="shared" si="5"/>
        <v>#DIV/0!</v>
      </c>
      <c r="N17" s="73" t="e">
        <f t="shared" si="6"/>
        <v>#DIV/0!</v>
      </c>
      <c r="O17" s="76"/>
      <c r="P17" s="76"/>
      <c r="Q17" s="76" t="e">
        <f t="shared" si="7"/>
        <v>#DIV/0!</v>
      </c>
      <c r="R17" s="77" t="s">
        <v>6</v>
      </c>
      <c r="S17" s="71" t="e">
        <f t="shared" si="13"/>
        <v>#DIV/0!</v>
      </c>
      <c r="T17" s="78" t="s">
        <v>6</v>
      </c>
      <c r="U17" s="71" t="e">
        <f t="shared" si="10"/>
        <v>#DIV/0!</v>
      </c>
      <c r="V17" s="71" t="e">
        <f t="shared" si="8"/>
        <v>#DIV/0!</v>
      </c>
      <c r="W17" s="72" t="e">
        <f t="shared" si="9"/>
        <v>#DIV/0!</v>
      </c>
      <c r="AA17" s="81"/>
    </row>
    <row r="18" spans="1:29" s="80" customFormat="1" ht="26.25" hidden="1">
      <c r="A18" s="88"/>
      <c r="B18" s="89"/>
      <c r="C18" s="71"/>
      <c r="D18" s="71" t="e">
        <f t="shared" si="0"/>
        <v>#DIV/0!</v>
      </c>
      <c r="E18" s="72" t="e">
        <f t="shared" si="1"/>
        <v>#DIV/0!</v>
      </c>
      <c r="F18" s="72"/>
      <c r="G18" s="72" t="e">
        <f t="shared" si="2"/>
        <v>#DIV/0!</v>
      </c>
      <c r="H18" s="72"/>
      <c r="I18" s="71" t="e">
        <f t="shared" si="11"/>
        <v>#DIV/0!</v>
      </c>
      <c r="J18" s="72"/>
      <c r="K18" s="71" t="e">
        <f t="shared" si="3"/>
        <v>#DIV/0!</v>
      </c>
      <c r="L18" s="71" t="e">
        <f t="shared" si="12"/>
        <v>#DIV/0!</v>
      </c>
      <c r="M18" s="71" t="e">
        <f t="shared" si="5"/>
        <v>#DIV/0!</v>
      </c>
      <c r="N18" s="73" t="e">
        <f t="shared" si="6"/>
        <v>#DIV/0!</v>
      </c>
      <c r="O18" s="76"/>
      <c r="P18" s="76"/>
      <c r="Q18" s="76" t="e">
        <f t="shared" si="7"/>
        <v>#DIV/0!</v>
      </c>
      <c r="R18" s="77" t="s">
        <v>6</v>
      </c>
      <c r="S18" s="71" t="e">
        <f t="shared" si="13"/>
        <v>#DIV/0!</v>
      </c>
      <c r="T18" s="78" t="s">
        <v>6</v>
      </c>
      <c r="U18" s="71" t="e">
        <f t="shared" si="10"/>
        <v>#DIV/0!</v>
      </c>
      <c r="V18" s="71" t="e">
        <f t="shared" si="8"/>
        <v>#DIV/0!</v>
      </c>
      <c r="W18" s="72" t="e">
        <f t="shared" si="9"/>
        <v>#DIV/0!</v>
      </c>
      <c r="AA18" s="81"/>
    </row>
    <row r="19" spans="1:29" s="80" customFormat="1" ht="26.25" hidden="1">
      <c r="A19" s="88"/>
      <c r="B19" s="89"/>
      <c r="C19" s="71"/>
      <c r="D19" s="71" t="e">
        <f t="shared" si="0"/>
        <v>#DIV/0!</v>
      </c>
      <c r="E19" s="72" t="e">
        <f t="shared" si="1"/>
        <v>#DIV/0!</v>
      </c>
      <c r="F19" s="72"/>
      <c r="G19" s="72" t="e">
        <f t="shared" si="2"/>
        <v>#DIV/0!</v>
      </c>
      <c r="H19" s="72"/>
      <c r="I19" s="71" t="e">
        <f t="shared" si="11"/>
        <v>#DIV/0!</v>
      </c>
      <c r="J19" s="72"/>
      <c r="K19" s="71" t="e">
        <f t="shared" si="3"/>
        <v>#DIV/0!</v>
      </c>
      <c r="L19" s="71" t="e">
        <f t="shared" si="12"/>
        <v>#DIV/0!</v>
      </c>
      <c r="M19" s="71" t="e">
        <f t="shared" si="5"/>
        <v>#DIV/0!</v>
      </c>
      <c r="N19" s="73" t="e">
        <f t="shared" si="6"/>
        <v>#DIV/0!</v>
      </c>
      <c r="O19" s="76"/>
      <c r="P19" s="76"/>
      <c r="Q19" s="76" t="e">
        <f t="shared" si="7"/>
        <v>#DIV/0!</v>
      </c>
      <c r="R19" s="77" t="s">
        <v>6</v>
      </c>
      <c r="S19" s="71" t="e">
        <f t="shared" si="13"/>
        <v>#DIV/0!</v>
      </c>
      <c r="T19" s="78" t="s">
        <v>6</v>
      </c>
      <c r="U19" s="71" t="e">
        <f t="shared" si="10"/>
        <v>#DIV/0!</v>
      </c>
      <c r="V19" s="71" t="e">
        <f t="shared" si="8"/>
        <v>#DIV/0!</v>
      </c>
      <c r="W19" s="72" t="e">
        <f t="shared" si="9"/>
        <v>#DIV/0!</v>
      </c>
      <c r="AA19" s="81"/>
    </row>
    <row r="20" spans="1:29" s="80" customFormat="1" ht="26.25" hidden="1">
      <c r="A20" s="88"/>
      <c r="B20" s="89"/>
      <c r="C20" s="71"/>
      <c r="D20" s="71" t="e">
        <f t="shared" si="0"/>
        <v>#DIV/0!</v>
      </c>
      <c r="E20" s="72" t="e">
        <f t="shared" si="1"/>
        <v>#DIV/0!</v>
      </c>
      <c r="F20" s="72"/>
      <c r="G20" s="72" t="e">
        <f t="shared" si="2"/>
        <v>#DIV/0!</v>
      </c>
      <c r="H20" s="72"/>
      <c r="I20" s="71" t="e">
        <f t="shared" si="11"/>
        <v>#DIV/0!</v>
      </c>
      <c r="J20" s="72"/>
      <c r="K20" s="71" t="e">
        <f t="shared" si="3"/>
        <v>#DIV/0!</v>
      </c>
      <c r="L20" s="71" t="e">
        <f t="shared" si="12"/>
        <v>#DIV/0!</v>
      </c>
      <c r="M20" s="71" t="e">
        <f t="shared" si="5"/>
        <v>#DIV/0!</v>
      </c>
      <c r="N20" s="73" t="e">
        <f t="shared" si="6"/>
        <v>#DIV/0!</v>
      </c>
      <c r="O20" s="76"/>
      <c r="P20" s="76"/>
      <c r="Q20" s="76" t="e">
        <f t="shared" si="7"/>
        <v>#DIV/0!</v>
      </c>
      <c r="R20" s="77" t="s">
        <v>6</v>
      </c>
      <c r="S20" s="71" t="e">
        <f t="shared" si="13"/>
        <v>#DIV/0!</v>
      </c>
      <c r="T20" s="78" t="s">
        <v>6</v>
      </c>
      <c r="U20" s="71" t="e">
        <f t="shared" si="10"/>
        <v>#DIV/0!</v>
      </c>
      <c r="V20" s="71" t="e">
        <f t="shared" si="8"/>
        <v>#DIV/0!</v>
      </c>
      <c r="W20" s="72" t="e">
        <f t="shared" si="9"/>
        <v>#DIV/0!</v>
      </c>
      <c r="AA20" s="81"/>
    </row>
    <row r="21" spans="1:29" s="80" customFormat="1" ht="26.25" hidden="1">
      <c r="A21" s="88"/>
      <c r="B21" s="89"/>
      <c r="C21" s="71"/>
      <c r="D21" s="71" t="e">
        <f t="shared" si="0"/>
        <v>#DIV/0!</v>
      </c>
      <c r="E21" s="72" t="e">
        <f t="shared" si="1"/>
        <v>#DIV/0!</v>
      </c>
      <c r="F21" s="72"/>
      <c r="G21" s="72" t="e">
        <f t="shared" si="2"/>
        <v>#DIV/0!</v>
      </c>
      <c r="H21" s="72"/>
      <c r="I21" s="71" t="e">
        <f t="shared" si="11"/>
        <v>#DIV/0!</v>
      </c>
      <c r="J21" s="72"/>
      <c r="K21" s="71" t="e">
        <f t="shared" si="3"/>
        <v>#DIV/0!</v>
      </c>
      <c r="L21" s="71" t="e">
        <f t="shared" si="12"/>
        <v>#DIV/0!</v>
      </c>
      <c r="M21" s="71" t="e">
        <f t="shared" si="5"/>
        <v>#DIV/0!</v>
      </c>
      <c r="N21" s="73" t="e">
        <f t="shared" si="6"/>
        <v>#DIV/0!</v>
      </c>
      <c r="O21" s="76"/>
      <c r="P21" s="76"/>
      <c r="Q21" s="76" t="e">
        <f t="shared" si="7"/>
        <v>#DIV/0!</v>
      </c>
      <c r="R21" s="77" t="s">
        <v>6</v>
      </c>
      <c r="S21" s="71" t="e">
        <f t="shared" si="13"/>
        <v>#DIV/0!</v>
      </c>
      <c r="T21" s="78" t="s">
        <v>6</v>
      </c>
      <c r="U21" s="71" t="e">
        <f t="shared" si="10"/>
        <v>#DIV/0!</v>
      </c>
      <c r="V21" s="71" t="e">
        <f t="shared" si="8"/>
        <v>#DIV/0!</v>
      </c>
      <c r="W21" s="72" t="e">
        <f t="shared" si="9"/>
        <v>#DIV/0!</v>
      </c>
      <c r="AA21" s="81"/>
    </row>
    <row r="22" spans="1:29" s="80" customFormat="1" ht="26.25" hidden="1">
      <c r="A22" s="88"/>
      <c r="B22" s="89"/>
      <c r="C22" s="71"/>
      <c r="D22" s="71" t="e">
        <f t="shared" si="0"/>
        <v>#DIV/0!</v>
      </c>
      <c r="E22" s="72" t="e">
        <f t="shared" si="1"/>
        <v>#DIV/0!</v>
      </c>
      <c r="F22" s="72"/>
      <c r="G22" s="72" t="e">
        <f t="shared" si="2"/>
        <v>#DIV/0!</v>
      </c>
      <c r="H22" s="72"/>
      <c r="I22" s="71" t="e">
        <f t="shared" si="11"/>
        <v>#DIV/0!</v>
      </c>
      <c r="J22" s="72"/>
      <c r="K22" s="71" t="e">
        <f t="shared" si="3"/>
        <v>#DIV/0!</v>
      </c>
      <c r="L22" s="71" t="e">
        <f t="shared" si="12"/>
        <v>#DIV/0!</v>
      </c>
      <c r="M22" s="71" t="e">
        <f t="shared" si="5"/>
        <v>#DIV/0!</v>
      </c>
      <c r="N22" s="73" t="e">
        <f t="shared" si="6"/>
        <v>#DIV/0!</v>
      </c>
      <c r="O22" s="76"/>
      <c r="P22" s="76"/>
      <c r="Q22" s="76" t="e">
        <f t="shared" si="7"/>
        <v>#DIV/0!</v>
      </c>
      <c r="R22" s="77" t="s">
        <v>6</v>
      </c>
      <c r="S22" s="71" t="e">
        <f t="shared" si="13"/>
        <v>#DIV/0!</v>
      </c>
      <c r="T22" s="78" t="s">
        <v>6</v>
      </c>
      <c r="U22" s="71" t="e">
        <f t="shared" si="10"/>
        <v>#DIV/0!</v>
      </c>
      <c r="V22" s="71" t="e">
        <f t="shared" si="8"/>
        <v>#DIV/0!</v>
      </c>
      <c r="W22" s="72" t="e">
        <f t="shared" si="9"/>
        <v>#DIV/0!</v>
      </c>
      <c r="AA22" s="81"/>
    </row>
    <row r="23" spans="1:29" s="80" customFormat="1" ht="26.25" hidden="1">
      <c r="A23" s="88"/>
      <c r="B23" s="89"/>
      <c r="C23" s="71"/>
      <c r="D23" s="71" t="e">
        <f t="shared" si="0"/>
        <v>#DIV/0!</v>
      </c>
      <c r="E23" s="72" t="e">
        <f t="shared" si="1"/>
        <v>#DIV/0!</v>
      </c>
      <c r="F23" s="72"/>
      <c r="G23" s="72" t="e">
        <f t="shared" si="2"/>
        <v>#DIV/0!</v>
      </c>
      <c r="H23" s="72"/>
      <c r="I23" s="71" t="e">
        <f t="shared" si="11"/>
        <v>#DIV/0!</v>
      </c>
      <c r="J23" s="72"/>
      <c r="K23" s="71" t="e">
        <f t="shared" si="3"/>
        <v>#DIV/0!</v>
      </c>
      <c r="L23" s="71" t="e">
        <f t="shared" si="12"/>
        <v>#DIV/0!</v>
      </c>
      <c r="M23" s="71" t="e">
        <f t="shared" si="5"/>
        <v>#DIV/0!</v>
      </c>
      <c r="N23" s="73" t="e">
        <f t="shared" si="6"/>
        <v>#DIV/0!</v>
      </c>
      <c r="O23" s="76"/>
      <c r="P23" s="76"/>
      <c r="Q23" s="76" t="e">
        <f t="shared" si="7"/>
        <v>#DIV/0!</v>
      </c>
      <c r="R23" s="77" t="s">
        <v>6</v>
      </c>
      <c r="S23" s="71" t="e">
        <f t="shared" si="13"/>
        <v>#DIV/0!</v>
      </c>
      <c r="T23" s="78" t="s">
        <v>6</v>
      </c>
      <c r="U23" s="71" t="e">
        <f t="shared" si="10"/>
        <v>#DIV/0!</v>
      </c>
      <c r="V23" s="71" t="e">
        <f t="shared" si="8"/>
        <v>#DIV/0!</v>
      </c>
      <c r="W23" s="72" t="e">
        <f t="shared" si="9"/>
        <v>#DIV/0!</v>
      </c>
      <c r="AA23" s="81"/>
    </row>
    <row r="24" spans="1:29" s="80" customFormat="1" ht="26.25" hidden="1">
      <c r="A24" s="88"/>
      <c r="B24" s="89"/>
      <c r="C24" s="71"/>
      <c r="D24" s="71" t="e">
        <f t="shared" si="0"/>
        <v>#DIV/0!</v>
      </c>
      <c r="E24" s="72" t="e">
        <f t="shared" si="1"/>
        <v>#DIV/0!</v>
      </c>
      <c r="F24" s="72"/>
      <c r="G24" s="72" t="e">
        <f t="shared" si="2"/>
        <v>#DIV/0!</v>
      </c>
      <c r="H24" s="72"/>
      <c r="I24" s="71" t="e">
        <f t="shared" si="11"/>
        <v>#DIV/0!</v>
      </c>
      <c r="J24" s="72"/>
      <c r="K24" s="71" t="e">
        <f t="shared" si="3"/>
        <v>#DIV/0!</v>
      </c>
      <c r="L24" s="71" t="e">
        <f t="shared" si="12"/>
        <v>#DIV/0!</v>
      </c>
      <c r="M24" s="71" t="e">
        <f t="shared" si="5"/>
        <v>#DIV/0!</v>
      </c>
      <c r="N24" s="73" t="e">
        <f t="shared" si="6"/>
        <v>#DIV/0!</v>
      </c>
      <c r="O24" s="76"/>
      <c r="P24" s="76"/>
      <c r="Q24" s="76" t="e">
        <f t="shared" si="7"/>
        <v>#DIV/0!</v>
      </c>
      <c r="R24" s="77" t="s">
        <v>6</v>
      </c>
      <c r="S24" s="71" t="e">
        <f t="shared" si="13"/>
        <v>#DIV/0!</v>
      </c>
      <c r="T24" s="78" t="s">
        <v>6</v>
      </c>
      <c r="U24" s="71" t="e">
        <f t="shared" si="10"/>
        <v>#DIV/0!</v>
      </c>
      <c r="V24" s="71" t="e">
        <f t="shared" si="8"/>
        <v>#DIV/0!</v>
      </c>
      <c r="W24" s="72" t="e">
        <f t="shared" si="9"/>
        <v>#DIV/0!</v>
      </c>
      <c r="AA24" s="81"/>
    </row>
    <row r="25" spans="1:29" s="80" customFormat="1" ht="26.25" hidden="1">
      <c r="A25" s="88"/>
      <c r="B25" s="89"/>
      <c r="C25" s="71"/>
      <c r="D25" s="71" t="e">
        <f t="shared" si="0"/>
        <v>#DIV/0!</v>
      </c>
      <c r="E25" s="72" t="e">
        <f t="shared" si="1"/>
        <v>#DIV/0!</v>
      </c>
      <c r="F25" s="72"/>
      <c r="G25" s="72" t="e">
        <f t="shared" si="2"/>
        <v>#DIV/0!</v>
      </c>
      <c r="H25" s="72"/>
      <c r="I25" s="71" t="e">
        <f t="shared" si="11"/>
        <v>#DIV/0!</v>
      </c>
      <c r="J25" s="72"/>
      <c r="K25" s="71" t="e">
        <f t="shared" si="3"/>
        <v>#DIV/0!</v>
      </c>
      <c r="L25" s="71" t="e">
        <f t="shared" si="12"/>
        <v>#DIV/0!</v>
      </c>
      <c r="M25" s="71" t="e">
        <f t="shared" si="5"/>
        <v>#DIV/0!</v>
      </c>
      <c r="N25" s="73" t="e">
        <f t="shared" si="6"/>
        <v>#DIV/0!</v>
      </c>
      <c r="O25" s="76"/>
      <c r="P25" s="76"/>
      <c r="Q25" s="76" t="e">
        <f t="shared" si="7"/>
        <v>#DIV/0!</v>
      </c>
      <c r="R25" s="77" t="s">
        <v>6</v>
      </c>
      <c r="S25" s="71" t="e">
        <f t="shared" si="13"/>
        <v>#DIV/0!</v>
      </c>
      <c r="T25" s="78" t="s">
        <v>6</v>
      </c>
      <c r="U25" s="71" t="e">
        <f t="shared" si="10"/>
        <v>#DIV/0!</v>
      </c>
      <c r="V25" s="71" t="e">
        <f t="shared" si="8"/>
        <v>#DIV/0!</v>
      </c>
      <c r="W25" s="72" t="e">
        <f t="shared" si="9"/>
        <v>#DIV/0!</v>
      </c>
      <c r="AA25" s="81"/>
    </row>
    <row r="26" spans="1:29" s="80" customFormat="1" ht="26.25" hidden="1">
      <c r="A26" s="88"/>
      <c r="B26" s="89"/>
      <c r="C26" s="71"/>
      <c r="D26" s="71" t="e">
        <f t="shared" si="0"/>
        <v>#DIV/0!</v>
      </c>
      <c r="E26" s="72" t="e">
        <f t="shared" si="1"/>
        <v>#DIV/0!</v>
      </c>
      <c r="F26" s="72"/>
      <c r="G26" s="72" t="e">
        <f t="shared" si="2"/>
        <v>#DIV/0!</v>
      </c>
      <c r="H26" s="72"/>
      <c r="I26" s="71" t="e">
        <f t="shared" si="11"/>
        <v>#DIV/0!</v>
      </c>
      <c r="J26" s="72"/>
      <c r="K26" s="71" t="e">
        <f t="shared" si="3"/>
        <v>#DIV/0!</v>
      </c>
      <c r="L26" s="71" t="e">
        <f t="shared" si="12"/>
        <v>#DIV/0!</v>
      </c>
      <c r="M26" s="71" t="e">
        <f t="shared" si="5"/>
        <v>#DIV/0!</v>
      </c>
      <c r="N26" s="73" t="e">
        <f t="shared" si="6"/>
        <v>#DIV/0!</v>
      </c>
      <c r="O26" s="76"/>
      <c r="P26" s="76"/>
      <c r="Q26" s="76" t="e">
        <f t="shared" si="7"/>
        <v>#DIV/0!</v>
      </c>
      <c r="R26" s="77" t="s">
        <v>6</v>
      </c>
      <c r="S26" s="71" t="e">
        <f t="shared" si="13"/>
        <v>#DIV/0!</v>
      </c>
      <c r="T26" s="78" t="s">
        <v>6</v>
      </c>
      <c r="U26" s="71" t="e">
        <f t="shared" si="10"/>
        <v>#DIV/0!</v>
      </c>
      <c r="V26" s="71" t="e">
        <f t="shared" si="8"/>
        <v>#DIV/0!</v>
      </c>
      <c r="W26" s="72" t="e">
        <f t="shared" si="9"/>
        <v>#DIV/0!</v>
      </c>
      <c r="AA26" s="81"/>
    </row>
    <row r="27" spans="1:29" s="80" customFormat="1" ht="26.25" hidden="1">
      <c r="A27" s="88"/>
      <c r="B27" s="89"/>
      <c r="C27" s="71"/>
      <c r="D27" s="71" t="e">
        <f t="shared" si="0"/>
        <v>#DIV/0!</v>
      </c>
      <c r="E27" s="72" t="e">
        <f t="shared" si="1"/>
        <v>#DIV/0!</v>
      </c>
      <c r="F27" s="72"/>
      <c r="G27" s="72" t="e">
        <f t="shared" si="2"/>
        <v>#DIV/0!</v>
      </c>
      <c r="H27" s="72"/>
      <c r="I27" s="71" t="e">
        <f t="shared" si="11"/>
        <v>#DIV/0!</v>
      </c>
      <c r="J27" s="72"/>
      <c r="K27" s="71" t="e">
        <f t="shared" si="3"/>
        <v>#DIV/0!</v>
      </c>
      <c r="L27" s="71" t="e">
        <f t="shared" si="12"/>
        <v>#DIV/0!</v>
      </c>
      <c r="M27" s="71" t="e">
        <f t="shared" si="5"/>
        <v>#DIV/0!</v>
      </c>
      <c r="N27" s="73" t="e">
        <f t="shared" si="6"/>
        <v>#DIV/0!</v>
      </c>
      <c r="O27" s="76"/>
      <c r="P27" s="76"/>
      <c r="Q27" s="76" t="e">
        <f t="shared" si="7"/>
        <v>#DIV/0!</v>
      </c>
      <c r="R27" s="77" t="s">
        <v>6</v>
      </c>
      <c r="S27" s="71" t="e">
        <f t="shared" si="13"/>
        <v>#DIV/0!</v>
      </c>
      <c r="T27" s="78" t="s">
        <v>6</v>
      </c>
      <c r="U27" s="71" t="e">
        <f t="shared" si="10"/>
        <v>#DIV/0!</v>
      </c>
      <c r="V27" s="71" t="e">
        <f t="shared" si="8"/>
        <v>#DIV/0!</v>
      </c>
      <c r="W27" s="72" t="e">
        <f t="shared" si="9"/>
        <v>#DIV/0!</v>
      </c>
      <c r="AA27" s="81"/>
    </row>
    <row r="28" spans="1:29" s="80" customFormat="1" ht="26.25" hidden="1">
      <c r="A28" s="88"/>
      <c r="B28" s="89"/>
      <c r="C28" s="71"/>
      <c r="D28" s="71" t="e">
        <f t="shared" si="0"/>
        <v>#DIV/0!</v>
      </c>
      <c r="E28" s="72" t="e">
        <f t="shared" si="1"/>
        <v>#DIV/0!</v>
      </c>
      <c r="F28" s="72"/>
      <c r="G28" s="72" t="e">
        <f t="shared" si="2"/>
        <v>#DIV/0!</v>
      </c>
      <c r="H28" s="72"/>
      <c r="I28" s="71" t="e">
        <f t="shared" si="11"/>
        <v>#DIV/0!</v>
      </c>
      <c r="J28" s="72"/>
      <c r="K28" s="71" t="e">
        <f t="shared" si="3"/>
        <v>#DIV/0!</v>
      </c>
      <c r="L28" s="71" t="e">
        <f t="shared" si="12"/>
        <v>#DIV/0!</v>
      </c>
      <c r="M28" s="71" t="e">
        <f t="shared" si="5"/>
        <v>#DIV/0!</v>
      </c>
      <c r="N28" s="73" t="e">
        <f t="shared" si="6"/>
        <v>#DIV/0!</v>
      </c>
      <c r="O28" s="76"/>
      <c r="P28" s="76"/>
      <c r="Q28" s="76" t="e">
        <f t="shared" si="7"/>
        <v>#DIV/0!</v>
      </c>
      <c r="R28" s="77" t="s">
        <v>6</v>
      </c>
      <c r="S28" s="71" t="e">
        <f t="shared" si="13"/>
        <v>#DIV/0!</v>
      </c>
      <c r="T28" s="78" t="s">
        <v>6</v>
      </c>
      <c r="U28" s="71" t="e">
        <f t="shared" si="10"/>
        <v>#DIV/0!</v>
      </c>
      <c r="V28" s="71" t="e">
        <f t="shared" si="8"/>
        <v>#DIV/0!</v>
      </c>
      <c r="W28" s="72" t="e">
        <f t="shared" si="9"/>
        <v>#DIV/0!</v>
      </c>
      <c r="AA28" s="81"/>
    </row>
    <row r="29" spans="1:29" s="97" customFormat="1" ht="55.5" customHeight="1">
      <c r="A29" s="90" t="s">
        <v>20</v>
      </c>
      <c r="B29" s="91">
        <f>SUM(B5:B28)</f>
        <v>16.148999999999997</v>
      </c>
      <c r="C29" s="92">
        <f>SUM(C5:C28)</f>
        <v>30820.555</v>
      </c>
      <c r="D29" s="92">
        <f>C29/B29</f>
        <v>1908.5116725493842</v>
      </c>
      <c r="E29" s="93">
        <f>D29/D29</f>
        <v>1</v>
      </c>
      <c r="F29" s="93">
        <v>1</v>
      </c>
      <c r="G29" s="93">
        <f>E29/F29</f>
        <v>1</v>
      </c>
      <c r="H29" s="93">
        <f>SUM(H5:H28)/2</f>
        <v>0.82300000000000006</v>
      </c>
      <c r="I29" s="92">
        <f>SUM(I5:I10)</f>
        <v>3972.0473597606156</v>
      </c>
      <c r="J29" s="93">
        <v>0.4</v>
      </c>
      <c r="K29" s="92">
        <f>SUM(K5:K10)</f>
        <v>1588.8189439042462</v>
      </c>
      <c r="L29" s="92">
        <f>SUM(L5:L10)</f>
        <v>38245.013943904247</v>
      </c>
      <c r="M29" s="92">
        <f>L29/B29</f>
        <v>2368.2589599296707</v>
      </c>
      <c r="N29" s="94">
        <v>1</v>
      </c>
      <c r="O29" s="95">
        <f>SUM(O5:O28)</f>
        <v>29763.84</v>
      </c>
      <c r="P29" s="96">
        <f>SUM(P5:P28)</f>
        <v>6892.3549999999996</v>
      </c>
      <c r="Q29" s="95">
        <f>(O29+P29)/B29</f>
        <v>2269.8739860053256</v>
      </c>
      <c r="R29" s="95">
        <v>1</v>
      </c>
      <c r="S29" s="92">
        <f>SUM(S5:S10)</f>
        <v>5939.4023754533146</v>
      </c>
      <c r="T29" s="92">
        <v>7367.6</v>
      </c>
      <c r="U29" s="92">
        <f>SUM(U5:U10)</f>
        <v>5778.781056095755</v>
      </c>
      <c r="V29" s="71">
        <f t="shared" si="8"/>
        <v>7367.6000000000013</v>
      </c>
      <c r="W29" s="92">
        <f>SUM(W5:W10)/6</f>
        <v>1.1197439642300784</v>
      </c>
      <c r="AA29" s="81"/>
      <c r="AC29" s="98">
        <f>AC6+AC7+AC8</f>
        <v>-1241.6290013936061</v>
      </c>
    </row>
    <row r="30" spans="1:29" s="84" customFormat="1" ht="26.25">
      <c r="S30" s="99"/>
      <c r="T30" s="99"/>
    </row>
    <row r="31" spans="1:29" s="84" customFormat="1" ht="26.25">
      <c r="G31" s="100"/>
      <c r="K31" s="100"/>
    </row>
    <row r="32" spans="1:29" s="84" customFormat="1" ht="150.75" hidden="1" thickBot="1">
      <c r="A32" s="101"/>
      <c r="B32" s="102" t="s">
        <v>21</v>
      </c>
      <c r="C32" s="102" t="s">
        <v>22</v>
      </c>
      <c r="G32" s="100"/>
      <c r="H32" s="100"/>
      <c r="N32" s="100"/>
      <c r="O32" s="100"/>
      <c r="P32" s="100" t="s">
        <v>21</v>
      </c>
      <c r="Q32" s="103" t="s">
        <v>22</v>
      </c>
      <c r="R32" s="100"/>
      <c r="W32" s="100"/>
    </row>
    <row r="33" spans="7:23" s="104" customFormat="1" ht="26.25">
      <c r="G33" s="105"/>
      <c r="H33" s="105"/>
      <c r="N33" s="105"/>
      <c r="O33" s="105"/>
      <c r="P33" s="105"/>
      <c r="Q33" s="105"/>
      <c r="R33" s="105"/>
      <c r="W33" s="105"/>
    </row>
    <row r="34" spans="7:23" s="104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18"/>
  <sheetViews>
    <sheetView workbookViewId="0">
      <selection activeCell="I18" sqref="I18"/>
    </sheetView>
  </sheetViews>
  <sheetFormatPr defaultRowHeight="15"/>
  <cols>
    <col min="1" max="1" width="22.7109375" style="48" bestFit="1" customWidth="1"/>
    <col min="2" max="6" width="18.85546875" style="48" customWidth="1"/>
    <col min="7" max="16384" width="9.140625" style="48"/>
  </cols>
  <sheetData>
    <row r="1" spans="1:6" ht="16.5">
      <c r="A1" s="108" t="s">
        <v>75</v>
      </c>
      <c r="B1" s="108"/>
      <c r="C1" s="108"/>
      <c r="D1" s="108"/>
      <c r="E1" s="108"/>
      <c r="F1" s="108"/>
    </row>
    <row r="3" spans="1:6" ht="94.5">
      <c r="A3" s="49" t="s">
        <v>0</v>
      </c>
      <c r="B3" s="49" t="s">
        <v>53</v>
      </c>
      <c r="C3" s="49" t="s">
        <v>54</v>
      </c>
      <c r="D3" s="49" t="s">
        <v>55</v>
      </c>
      <c r="E3" s="49" t="s">
        <v>56</v>
      </c>
      <c r="F3" s="49" t="s">
        <v>76</v>
      </c>
    </row>
    <row r="4" spans="1:6" ht="15.75">
      <c r="A4" s="49"/>
      <c r="B4" s="49">
        <v>1</v>
      </c>
      <c r="C4" s="49">
        <v>2</v>
      </c>
      <c r="D4" s="49">
        <v>3</v>
      </c>
      <c r="E4" s="49">
        <v>4</v>
      </c>
      <c r="F4" s="50">
        <v>5</v>
      </c>
    </row>
    <row r="5" spans="1:6" ht="15.75">
      <c r="A5" s="28" t="s">
        <v>57</v>
      </c>
      <c r="B5" s="51">
        <v>11539.3</v>
      </c>
      <c r="C5" s="51">
        <v>812</v>
      </c>
      <c r="D5" s="51">
        <v>3027.5</v>
      </c>
      <c r="E5" s="52">
        <f>'за счет субвенций'!F3</f>
        <v>2859.97</v>
      </c>
      <c r="F5" s="53">
        <f t="shared" ref="F5:F10" si="0">SUM(B5:E5)</f>
        <v>18238.77</v>
      </c>
    </row>
    <row r="6" spans="1:6" ht="15.75">
      <c r="A6" s="28" t="s">
        <v>58</v>
      </c>
      <c r="B6" s="51">
        <v>166.6</v>
      </c>
      <c r="C6" s="51">
        <v>83.8</v>
      </c>
      <c r="D6" s="51">
        <v>399.1</v>
      </c>
      <c r="E6" s="52">
        <f>'за счет субвенций'!F4</f>
        <v>531.79999999999995</v>
      </c>
      <c r="F6" s="53">
        <f>SUM(B6:E6)</f>
        <v>1181.3</v>
      </c>
    </row>
    <row r="7" spans="1:6" ht="15.75">
      <c r="A7" s="28" t="s">
        <v>59</v>
      </c>
      <c r="B7" s="51">
        <v>529.6</v>
      </c>
      <c r="C7" s="51">
        <v>43.2</v>
      </c>
      <c r="D7" s="51">
        <v>352.8</v>
      </c>
      <c r="E7" s="52">
        <f>'за счет субвенций'!F5</f>
        <v>540.75</v>
      </c>
      <c r="F7" s="53">
        <f>SUM(B7:E7)</f>
        <v>1466.3500000000001</v>
      </c>
    </row>
    <row r="8" spans="1:6" ht="15.75">
      <c r="A8" s="28" t="s">
        <v>60</v>
      </c>
      <c r="B8" s="51">
        <v>226.3</v>
      </c>
      <c r="C8" s="51">
        <v>50</v>
      </c>
      <c r="D8" s="51">
        <v>167</v>
      </c>
      <c r="E8" s="52">
        <f>'за счет субвенций'!F6</f>
        <v>595.4</v>
      </c>
      <c r="F8" s="53">
        <f t="shared" si="0"/>
        <v>1038.7</v>
      </c>
    </row>
    <row r="9" spans="1:6" ht="15.75">
      <c r="A9" s="28" t="s">
        <v>61</v>
      </c>
      <c r="B9" s="51">
        <v>580.6</v>
      </c>
      <c r="C9" s="51">
        <v>546.9</v>
      </c>
      <c r="D9" s="51">
        <v>3369.3</v>
      </c>
      <c r="E9" s="52">
        <f>'за счет субвенций'!F7</f>
        <v>1352.5</v>
      </c>
      <c r="F9" s="53">
        <f t="shared" si="0"/>
        <v>5849.3</v>
      </c>
    </row>
    <row r="10" spans="1:6" ht="15.75">
      <c r="A10" s="28" t="s">
        <v>62</v>
      </c>
      <c r="B10" s="51">
        <v>1021.9</v>
      </c>
      <c r="C10" s="51">
        <v>178</v>
      </c>
      <c r="D10" s="51">
        <v>834.3</v>
      </c>
      <c r="E10" s="52">
        <f>'за счет субвенций'!F8</f>
        <v>1011.9349999999999</v>
      </c>
      <c r="F10" s="53">
        <f t="shared" si="0"/>
        <v>3046.1350000000002</v>
      </c>
    </row>
    <row r="11" spans="1:6" ht="15.75">
      <c r="A11" s="28"/>
      <c r="B11" s="51"/>
      <c r="C11" s="51"/>
      <c r="D11" s="51"/>
      <c r="E11" s="54"/>
      <c r="F11" s="53"/>
    </row>
    <row r="12" spans="1:6" ht="15.75">
      <c r="A12" s="49" t="s">
        <v>20</v>
      </c>
      <c r="B12" s="55">
        <f>SUM(B5:B11)</f>
        <v>14064.3</v>
      </c>
      <c r="C12" s="56">
        <f>SUM(C5:C11)</f>
        <v>1713.9</v>
      </c>
      <c r="D12" s="56">
        <f>SUM(D5:D11)</f>
        <v>8150.0000000000009</v>
      </c>
      <c r="E12" s="56">
        <f>SUM(E5:E11)</f>
        <v>6892.3549999999996</v>
      </c>
      <c r="F12" s="56">
        <f>SUM(F5:F11)</f>
        <v>30820.555</v>
      </c>
    </row>
    <row r="13" spans="1:6" ht="15.75">
      <c r="A13" s="57"/>
      <c r="B13" s="58"/>
      <c r="C13" s="58"/>
      <c r="D13" s="58"/>
      <c r="E13" s="58"/>
      <c r="F13" s="58"/>
    </row>
    <row r="14" spans="1:6" ht="15.75">
      <c r="A14" s="58"/>
      <c r="B14" s="58"/>
      <c r="C14" s="58"/>
      <c r="D14" s="58"/>
      <c r="E14" s="58"/>
      <c r="F14" s="58"/>
    </row>
    <row r="15" spans="1:6" ht="15.75">
      <c r="A15" s="59"/>
      <c r="B15" s="59"/>
      <c r="C15" s="59"/>
      <c r="D15" s="59"/>
      <c r="E15" s="59"/>
      <c r="F15" s="59"/>
    </row>
    <row r="16" spans="1:6" ht="15.75">
      <c r="A16" s="58"/>
      <c r="B16" s="58"/>
      <c r="C16" s="58"/>
      <c r="D16" s="58"/>
      <c r="E16" s="58"/>
      <c r="F16" s="58"/>
    </row>
    <row r="17" spans="1:6" ht="15.75">
      <c r="A17" s="58"/>
      <c r="B17" s="58"/>
      <c r="C17" s="58"/>
      <c r="D17" s="58"/>
      <c r="E17" s="58"/>
      <c r="F17" s="58"/>
    </row>
    <row r="18" spans="1:6" ht="15.75">
      <c r="A18" s="58"/>
      <c r="B18" s="58"/>
      <c r="C18" s="58"/>
      <c r="D18" s="58"/>
      <c r="E18" s="58"/>
      <c r="F18" s="58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workbookViewId="0">
      <selection activeCell="I22" sqref="I22"/>
    </sheetView>
  </sheetViews>
  <sheetFormatPr defaultRowHeight="15"/>
  <cols>
    <col min="1" max="1" width="22.7109375" style="1" bestFit="1" customWidth="1"/>
    <col min="2" max="9" width="17.5703125" style="1" customWidth="1"/>
    <col min="10" max="16384" width="9.140625" style="1"/>
  </cols>
  <sheetData>
    <row r="1" spans="1:14" ht="15.75">
      <c r="A1" s="109" t="s">
        <v>79</v>
      </c>
      <c r="B1" s="109"/>
      <c r="C1" s="109"/>
      <c r="D1" s="109"/>
      <c r="E1" s="109"/>
      <c r="F1" s="109"/>
      <c r="G1" s="109"/>
      <c r="H1" s="109"/>
      <c r="I1" s="1" t="s">
        <v>44</v>
      </c>
    </row>
    <row r="2" spans="1:14" ht="15.75">
      <c r="A2" s="109"/>
      <c r="B2" s="109"/>
      <c r="C2" s="109"/>
      <c r="D2" s="109"/>
      <c r="E2" s="109"/>
      <c r="F2" s="109"/>
      <c r="G2" s="109"/>
      <c r="H2" s="109"/>
    </row>
    <row r="3" spans="1:14" ht="157.5">
      <c r="A3" s="26" t="s">
        <v>45</v>
      </c>
      <c r="B3" s="26" t="s">
        <v>80</v>
      </c>
      <c r="C3" s="26" t="s">
        <v>46</v>
      </c>
      <c r="D3" s="26" t="s">
        <v>47</v>
      </c>
      <c r="E3" s="26" t="s">
        <v>48</v>
      </c>
      <c r="F3" s="26" t="s">
        <v>49</v>
      </c>
      <c r="G3" s="26" t="s">
        <v>50</v>
      </c>
      <c r="H3" s="26" t="s">
        <v>51</v>
      </c>
      <c r="I3" s="26" t="s">
        <v>52</v>
      </c>
      <c r="J3" s="37"/>
      <c r="K3" s="37"/>
      <c r="M3" s="37"/>
      <c r="N3" s="37"/>
    </row>
    <row r="4" spans="1:14" ht="15.75">
      <c r="A4" s="26">
        <v>1</v>
      </c>
      <c r="B4" s="26">
        <v>2</v>
      </c>
      <c r="C4" s="26">
        <v>3</v>
      </c>
      <c r="D4" s="26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.75">
      <c r="A5" s="28" t="s">
        <v>57</v>
      </c>
      <c r="B5" s="10">
        <v>6.7009999999999996</v>
      </c>
      <c r="C5" s="32"/>
      <c r="D5" s="30">
        <f>SUM((0.6*B5+0.4*C12)/B5)</f>
        <v>0.7606625876734816</v>
      </c>
      <c r="E5" s="30">
        <v>1.4379999999999999</v>
      </c>
      <c r="F5" s="30">
        <f>SUM(E5/B5)</f>
        <v>0.21459483659155351</v>
      </c>
      <c r="G5" s="30">
        <f>SUM(1+F5)</f>
        <v>1.2145948365915535</v>
      </c>
      <c r="H5" s="3">
        <v>2956.1</v>
      </c>
      <c r="I5" s="39">
        <f>SUM((H5/B5)/(H12/B12))</f>
        <v>1.3134981896719367</v>
      </c>
    </row>
    <row r="6" spans="1:14" ht="15.75">
      <c r="A6" s="28" t="s">
        <v>58</v>
      </c>
      <c r="B6" s="10">
        <v>1.246</v>
      </c>
      <c r="C6" s="32"/>
      <c r="D6" s="30">
        <f>SUM((0.6*B6+0.4*C12)/B6)</f>
        <v>1.4640449438202245</v>
      </c>
      <c r="E6" s="30">
        <v>0.67700000000000005</v>
      </c>
      <c r="F6" s="30">
        <f t="shared" ref="F6:F12" si="0">SUM(E6/B6)</f>
        <v>0.543338683788122</v>
      </c>
      <c r="G6" s="30">
        <f t="shared" ref="G6:G12" si="1">SUM(1+F6)</f>
        <v>1.543338683788122</v>
      </c>
      <c r="H6" s="3">
        <v>384.5</v>
      </c>
      <c r="I6" s="39">
        <f>SUM((H6/B6)/(H12/B12))</f>
        <v>0.91881542369289337</v>
      </c>
      <c r="J6" s="40"/>
      <c r="K6" s="41"/>
      <c r="L6" s="41"/>
      <c r="M6" s="41"/>
      <c r="N6" s="41"/>
    </row>
    <row r="7" spans="1:14" ht="15.75">
      <c r="A7" s="28" t="s">
        <v>59</v>
      </c>
      <c r="B7" s="10">
        <v>1.2669999999999999</v>
      </c>
      <c r="C7" s="32"/>
      <c r="D7" s="30">
        <f>SUM((0.6*B7+0.4*C12)/B7)</f>
        <v>1.4497237569060772</v>
      </c>
      <c r="E7" s="30">
        <v>4.3999999999999997E-2</v>
      </c>
      <c r="F7" s="30">
        <f t="shared" si="0"/>
        <v>3.4727703235990531E-2</v>
      </c>
      <c r="G7" s="30">
        <f>SUM(1+F7)</f>
        <v>1.0347277032359905</v>
      </c>
      <c r="H7" s="3">
        <v>478.3</v>
      </c>
      <c r="I7" s="39">
        <f>SUM((H7/B7)/(H12/B12))</f>
        <v>1.1240192292941447</v>
      </c>
      <c r="J7" s="40"/>
      <c r="K7" s="42"/>
      <c r="L7" s="42"/>
      <c r="M7" s="42"/>
    </row>
    <row r="8" spans="1:14" ht="15.75">
      <c r="A8" s="28" t="s">
        <v>60</v>
      </c>
      <c r="B8" s="10">
        <v>1.395</v>
      </c>
      <c r="C8" s="32"/>
      <c r="D8" s="30">
        <f>SUM((0.6*B8+0.4*C12)/B8)</f>
        <v>1.3717562724014334</v>
      </c>
      <c r="E8" s="30">
        <v>1.395</v>
      </c>
      <c r="F8" s="30">
        <f t="shared" si="0"/>
        <v>1</v>
      </c>
      <c r="G8" s="30">
        <f t="shared" si="1"/>
        <v>2</v>
      </c>
      <c r="H8" s="3">
        <v>394.5</v>
      </c>
      <c r="I8" s="39">
        <f>SUM((H8/B8)/(H12/B12))</f>
        <v>0.84202071315439353</v>
      </c>
      <c r="J8" s="40"/>
    </row>
    <row r="9" spans="1:14" ht="15.75">
      <c r="A9" s="28" t="s">
        <v>61</v>
      </c>
      <c r="B9" s="10">
        <v>3.169</v>
      </c>
      <c r="C9" s="32"/>
      <c r="D9" s="30">
        <f>SUM((0.6*B9+0.4*C12)/B9)</f>
        <v>0.93972862101609334</v>
      </c>
      <c r="E9" s="30">
        <v>0.59699999999999998</v>
      </c>
      <c r="F9" s="30">
        <f t="shared" si="0"/>
        <v>0.18838750394446196</v>
      </c>
      <c r="G9" s="30">
        <f>SUM(1+F9)</f>
        <v>1.188387503944462</v>
      </c>
      <c r="H9" s="3">
        <v>701.9</v>
      </c>
      <c r="I9" s="39">
        <f>SUM((H9/B9)/(H12/B12))</f>
        <v>0.65948204848497138</v>
      </c>
      <c r="J9" s="40"/>
    </row>
    <row r="10" spans="1:14" ht="15.75">
      <c r="A10" s="28" t="s">
        <v>62</v>
      </c>
      <c r="B10" s="15">
        <v>2.371</v>
      </c>
      <c r="C10" s="32"/>
      <c r="D10" s="30">
        <f>SUM((0.6*B10+0.4*C12)/B10)</f>
        <v>1.054070012652889</v>
      </c>
      <c r="E10" s="30">
        <v>0.34200000000000003</v>
      </c>
      <c r="F10" s="30">
        <f t="shared" si="0"/>
        <v>0.14424293547026573</v>
      </c>
      <c r="G10" s="30">
        <f t="shared" si="1"/>
        <v>1.1442429354702657</v>
      </c>
      <c r="H10" s="3">
        <v>508.4</v>
      </c>
      <c r="I10" s="39">
        <f>SUM((H10/B10)/(H12/B12))</f>
        <v>0.63844569509577076</v>
      </c>
      <c r="J10" s="40"/>
    </row>
    <row r="11" spans="1:14" ht="15.75">
      <c r="A11" s="31"/>
      <c r="B11" s="32"/>
      <c r="C11" s="32"/>
      <c r="D11" s="30"/>
      <c r="E11" s="30"/>
      <c r="F11" s="30"/>
      <c r="G11" s="30"/>
      <c r="H11" s="3"/>
      <c r="I11" s="39"/>
    </row>
    <row r="12" spans="1:14" ht="15.75">
      <c r="A12" s="26" t="s">
        <v>20</v>
      </c>
      <c r="B12" s="43">
        <f>SUM(B5:B11)</f>
        <v>16.148999999999997</v>
      </c>
      <c r="C12" s="44">
        <f>SUM(B12/6)</f>
        <v>2.6914999999999996</v>
      </c>
      <c r="D12" s="30">
        <v>1</v>
      </c>
      <c r="E12" s="45">
        <f>SUM(E5:E10)</f>
        <v>4.4929999999999994</v>
      </c>
      <c r="F12" s="45">
        <f t="shared" si="0"/>
        <v>0.27822156170660722</v>
      </c>
      <c r="G12" s="45">
        <f t="shared" si="1"/>
        <v>1.2782215617066073</v>
      </c>
      <c r="H12" s="44">
        <f>SUM(H5:H10)</f>
        <v>5423.6999999999989</v>
      </c>
      <c r="I12" s="46">
        <f>SUM((H12/B12)/(H12/B12))</f>
        <v>1</v>
      </c>
    </row>
    <row r="13" spans="1:14" ht="15.75">
      <c r="A13" s="34"/>
      <c r="B13" s="25"/>
      <c r="C13" s="25"/>
      <c r="D13" s="47"/>
      <c r="E13" s="25"/>
      <c r="F13" s="25"/>
      <c r="G13" s="25"/>
      <c r="H13" s="25"/>
      <c r="I13" s="23"/>
    </row>
    <row r="14" spans="1:14" ht="0.75" customHeight="1">
      <c r="A14" s="25"/>
      <c r="B14" s="25"/>
      <c r="C14" s="25"/>
      <c r="D14" s="25"/>
      <c r="E14" s="25"/>
      <c r="F14" s="110"/>
      <c r="G14" s="110"/>
      <c r="H14" s="23"/>
    </row>
    <row r="15" spans="1:14" ht="15.75" hidden="1">
      <c r="A15" s="25"/>
      <c r="B15" s="25"/>
      <c r="C15" s="25"/>
      <c r="D15" s="25"/>
      <c r="E15" s="25"/>
      <c r="F15" s="25"/>
      <c r="G15" s="25"/>
      <c r="H15" s="1" t="s">
        <v>72</v>
      </c>
    </row>
    <row r="16" spans="1:14" ht="15.75" hidden="1">
      <c r="A16" s="25"/>
      <c r="B16" s="25"/>
      <c r="C16" s="25"/>
      <c r="D16" s="25"/>
      <c r="E16" s="25"/>
      <c r="F16" s="25"/>
      <c r="G16" s="25"/>
      <c r="H16" s="1" t="s">
        <v>73</v>
      </c>
    </row>
    <row r="17" spans="1:7" ht="15.75" hidden="1">
      <c r="A17" s="25"/>
      <c r="B17" s="25"/>
      <c r="C17" s="25"/>
      <c r="D17" s="25"/>
      <c r="E17" s="25"/>
      <c r="F17" s="25"/>
      <c r="G17" s="25"/>
    </row>
    <row r="18" spans="1:7" ht="15.75" hidden="1">
      <c r="A18" s="25"/>
      <c r="B18" s="25"/>
      <c r="C18" s="25"/>
      <c r="D18" s="25"/>
      <c r="E18" s="25"/>
      <c r="F18" s="25"/>
      <c r="G18" s="25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AI1477"/>
  <sheetViews>
    <sheetView view="pageBreakPreview" zoomScale="60" zoomScaleNormal="75" workbookViewId="0">
      <selection activeCell="I17" sqref="I17"/>
    </sheetView>
  </sheetViews>
  <sheetFormatPr defaultRowHeight="15"/>
  <cols>
    <col min="1" max="1" width="23.7109375" style="1" customWidth="1"/>
    <col min="2" max="2" width="15.28515625" style="1" bestFit="1" customWidth="1"/>
    <col min="3" max="3" width="14.140625" style="1" bestFit="1" customWidth="1"/>
    <col min="4" max="4" width="15.42578125" style="1" bestFit="1" customWidth="1"/>
    <col min="5" max="5" width="15.140625" style="1" bestFit="1" customWidth="1"/>
    <col min="6" max="6" width="15.28515625" style="1" bestFit="1" customWidth="1"/>
    <col min="7" max="7" width="14.140625" style="1" bestFit="1" customWidth="1"/>
    <col min="8" max="8" width="14.7109375" style="1" bestFit="1" customWidth="1"/>
    <col min="9" max="9" width="14.5703125" style="1" bestFit="1" customWidth="1"/>
    <col min="10" max="10" width="15.42578125" style="1" bestFit="1" customWidth="1"/>
    <col min="11" max="11" width="11.7109375" style="1" bestFit="1" customWidth="1"/>
    <col min="12" max="12" width="15.28515625" style="1" bestFit="1" customWidth="1"/>
    <col min="13" max="13" width="14.140625" style="1" bestFit="1" customWidth="1"/>
    <col min="14" max="14" width="15.5703125" style="1" bestFit="1" customWidth="1"/>
    <col min="15" max="15" width="15.42578125" style="1" bestFit="1" customWidth="1"/>
    <col min="16" max="16" width="15.7109375" style="1" bestFit="1" customWidth="1"/>
    <col min="17" max="17" width="13.5703125" style="1" bestFit="1" customWidth="1"/>
    <col min="18" max="18" width="14.140625" style="1" bestFit="1" customWidth="1"/>
    <col min="19" max="19" width="15.5703125" style="1" bestFit="1" customWidth="1"/>
    <col min="20" max="20" width="15.42578125" style="1" bestFit="1" customWidth="1"/>
    <col min="21" max="22" width="16" style="1" customWidth="1"/>
    <col min="23" max="24" width="11.28515625" style="1" customWidth="1"/>
    <col min="25" max="16384" width="9.140625" style="1"/>
  </cols>
  <sheetData>
    <row r="2" spans="1:35" ht="15.75">
      <c r="A2" s="113" t="s">
        <v>81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24"/>
      <c r="M2" s="24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.75">
      <c r="A3" s="114" t="s">
        <v>25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5.75">
      <c r="A4" s="111" t="s">
        <v>26</v>
      </c>
      <c r="B4" s="111" t="s">
        <v>27</v>
      </c>
      <c r="C4" s="116"/>
      <c r="D4" s="116"/>
      <c r="E4" s="116"/>
      <c r="F4" s="111" t="s">
        <v>28</v>
      </c>
      <c r="G4" s="116"/>
      <c r="H4" s="116"/>
      <c r="I4" s="116"/>
      <c r="J4" s="116"/>
      <c r="K4" s="116"/>
      <c r="L4" s="111" t="s">
        <v>29</v>
      </c>
      <c r="M4" s="116"/>
      <c r="N4" s="116"/>
      <c r="O4" s="116"/>
      <c r="P4" s="116"/>
      <c r="Q4" s="111" t="s">
        <v>30</v>
      </c>
      <c r="R4" s="112"/>
      <c r="S4" s="112"/>
      <c r="T4" s="112"/>
      <c r="U4" s="112"/>
      <c r="V4" s="111" t="s">
        <v>31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157.5">
      <c r="A5" s="115"/>
      <c r="B5" s="26" t="s">
        <v>32</v>
      </c>
      <c r="C5" s="26" t="s">
        <v>33</v>
      </c>
      <c r="D5" s="26" t="s">
        <v>37</v>
      </c>
      <c r="E5" s="26" t="s">
        <v>34</v>
      </c>
      <c r="F5" s="26" t="s">
        <v>35</v>
      </c>
      <c r="G5" s="26" t="s">
        <v>33</v>
      </c>
      <c r="H5" s="26" t="s">
        <v>36</v>
      </c>
      <c r="I5" s="26" t="s">
        <v>37</v>
      </c>
      <c r="J5" s="26" t="s">
        <v>38</v>
      </c>
      <c r="K5" s="26" t="s">
        <v>39</v>
      </c>
      <c r="L5" s="26" t="s">
        <v>40</v>
      </c>
      <c r="M5" s="26" t="s">
        <v>33</v>
      </c>
      <c r="N5" s="26" t="s">
        <v>36</v>
      </c>
      <c r="O5" s="26" t="s">
        <v>38</v>
      </c>
      <c r="P5" s="26" t="s">
        <v>41</v>
      </c>
      <c r="Q5" s="26" t="s">
        <v>42</v>
      </c>
      <c r="R5" s="26" t="s">
        <v>33</v>
      </c>
      <c r="S5" s="26" t="s">
        <v>36</v>
      </c>
      <c r="T5" s="26" t="s">
        <v>38</v>
      </c>
      <c r="U5" s="26" t="s">
        <v>43</v>
      </c>
      <c r="V5" s="111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15.75">
      <c r="A6" s="27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>
        <v>18</v>
      </c>
      <c r="S6" s="26">
        <v>19</v>
      </c>
      <c r="T6" s="26">
        <v>20</v>
      </c>
      <c r="U6" s="26">
        <v>21</v>
      </c>
      <c r="V6" s="26">
        <v>22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5.75">
      <c r="A7" s="28" t="s">
        <v>57</v>
      </c>
      <c r="B7" s="29">
        <v>0.3</v>
      </c>
      <c r="C7" s="10">
        <v>6.7009999999999996</v>
      </c>
      <c r="D7" s="30">
        <f>'Расчёт коэф-в'!D5</f>
        <v>0.7606625876734816</v>
      </c>
      <c r="E7" s="30">
        <f t="shared" ref="E7:E14" si="0">D7/$D$14</f>
        <v>0.7606625876734816</v>
      </c>
      <c r="F7" s="29">
        <v>0.2</v>
      </c>
      <c r="G7" s="10">
        <v>6.7009999999999996</v>
      </c>
      <c r="H7" s="30">
        <f>'Расчёт коэф-в'!G5</f>
        <v>1.2145948365915535</v>
      </c>
      <c r="I7" s="30">
        <f>'Расчёт коэф-в'!D5</f>
        <v>0.7606625876734816</v>
      </c>
      <c r="J7" s="30">
        <f>'Расчёт коэф-в'!I5</f>
        <v>1.3134981896719367</v>
      </c>
      <c r="K7" s="30">
        <f t="shared" ref="K7:K12" si="1">(I7*H7*J7)/$H$14*$I$14*$J$14</f>
        <v>0.94939475133442197</v>
      </c>
      <c r="L7" s="29">
        <v>0.4</v>
      </c>
      <c r="M7" s="10">
        <v>6.7009999999999996</v>
      </c>
      <c r="N7" s="30">
        <f>'Расчёт коэф-в'!G5</f>
        <v>1.2145948365915535</v>
      </c>
      <c r="O7" s="30">
        <f>'Расчёт коэф-в'!I5</f>
        <v>1.3134981896719367</v>
      </c>
      <c r="P7" s="30">
        <f>(N7*O7)/$N$14*$O$14</f>
        <v>1.2481154807917998</v>
      </c>
      <c r="Q7" s="29">
        <v>0.1</v>
      </c>
      <c r="R7" s="10">
        <v>6.7009999999999996</v>
      </c>
      <c r="S7" s="30">
        <f>'Расчёт коэф-в'!G5</f>
        <v>1.2145948365915535</v>
      </c>
      <c r="T7" s="30">
        <f>'Расчёт коэф-в'!I5</f>
        <v>1.3134981896719367</v>
      </c>
      <c r="U7" s="30">
        <f t="shared" ref="U7:U12" si="2">(S7*T7)/($S$14*$T$14)</f>
        <v>1.2481154807917998</v>
      </c>
      <c r="V7" s="30">
        <f t="shared" ref="V7:V12" si="3">(B7*E7)+(F7*K7)+(L7*P7)+(Q7*U7)</f>
        <v>1.0421354669648288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5.75">
      <c r="A8" s="28" t="s">
        <v>58</v>
      </c>
      <c r="B8" s="29">
        <f>B7</f>
        <v>0.3</v>
      </c>
      <c r="C8" s="10">
        <v>1.246</v>
      </c>
      <c r="D8" s="30">
        <f>'Расчёт коэф-в'!D6</f>
        <v>1.4640449438202245</v>
      </c>
      <c r="E8" s="30">
        <f t="shared" si="0"/>
        <v>1.4640449438202245</v>
      </c>
      <c r="F8" s="29">
        <f>F7</f>
        <v>0.2</v>
      </c>
      <c r="G8" s="10">
        <v>1.246</v>
      </c>
      <c r="H8" s="30">
        <f>'Расчёт коэф-в'!G6</f>
        <v>1.543338683788122</v>
      </c>
      <c r="I8" s="30">
        <f>'Расчёт коэф-в'!D6</f>
        <v>1.4640449438202245</v>
      </c>
      <c r="J8" s="30">
        <f>'Расчёт коэф-в'!I6</f>
        <v>0.91881542369289337</v>
      </c>
      <c r="K8" s="30">
        <f t="shared" si="1"/>
        <v>1.6241935768674813</v>
      </c>
      <c r="L8" s="29">
        <f>L7</f>
        <v>0.4</v>
      </c>
      <c r="M8" s="10">
        <v>1.246</v>
      </c>
      <c r="N8" s="30">
        <f>'Расчёт коэф-в'!G6</f>
        <v>1.543338683788122</v>
      </c>
      <c r="O8" s="30">
        <f>'Расчёт коэф-в'!I6</f>
        <v>0.91881542369289337</v>
      </c>
      <c r="P8" s="30">
        <f t="shared" ref="P8:P14" si="4">(N8*O8)/$N$14*$O$14</f>
        <v>1.1093877846600604</v>
      </c>
      <c r="Q8" s="29">
        <f>Q7</f>
        <v>0.1</v>
      </c>
      <c r="R8" s="10">
        <v>1.246</v>
      </c>
      <c r="S8" s="30">
        <f>'Расчёт коэф-в'!G6</f>
        <v>1.543338683788122</v>
      </c>
      <c r="T8" s="30">
        <f>'Расчёт коэф-в'!I6</f>
        <v>0.91881542369289337</v>
      </c>
      <c r="U8" s="30">
        <f>(S8*T8)/($S$14*$T$14)</f>
        <v>1.1093877846600604</v>
      </c>
      <c r="V8" s="30">
        <f t="shared" si="3"/>
        <v>1.3187460908495938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ht="15.75">
      <c r="A9" s="28" t="s">
        <v>59</v>
      </c>
      <c r="B9" s="29">
        <f>B7</f>
        <v>0.3</v>
      </c>
      <c r="C9" s="10">
        <v>1.2669999999999999</v>
      </c>
      <c r="D9" s="30">
        <f>'Расчёт коэф-в'!D7</f>
        <v>1.4497237569060772</v>
      </c>
      <c r="E9" s="30">
        <f t="shared" si="0"/>
        <v>1.4497237569060772</v>
      </c>
      <c r="F9" s="29">
        <f>F7</f>
        <v>0.2</v>
      </c>
      <c r="G9" s="10">
        <v>1.2669999999999999</v>
      </c>
      <c r="H9" s="30">
        <f>'Расчёт коэф-в'!G7</f>
        <v>1.0347277032359905</v>
      </c>
      <c r="I9" s="30">
        <f>'Расчёт коэф-в'!D7</f>
        <v>1.4497237569060772</v>
      </c>
      <c r="J9" s="30">
        <f>'Расчёт коэф-в'!I7</f>
        <v>1.1240192292941447</v>
      </c>
      <c r="K9" s="30">
        <f t="shared" si="1"/>
        <v>1.3191036878331031</v>
      </c>
      <c r="L9" s="29">
        <f>L7</f>
        <v>0.4</v>
      </c>
      <c r="M9" s="10">
        <v>1.2669999999999999</v>
      </c>
      <c r="N9" s="30">
        <f>'Расчёт коэф-в'!G7</f>
        <v>1.0347277032359905</v>
      </c>
      <c r="O9" s="30">
        <f>'Расчёт коэф-в'!I7</f>
        <v>1.1240192292941447</v>
      </c>
      <c r="P9" s="30">
        <f t="shared" si="4"/>
        <v>0.90990002857390118</v>
      </c>
      <c r="Q9" s="29">
        <f>Q7</f>
        <v>0.1</v>
      </c>
      <c r="R9" s="10">
        <v>1.2669999999999999</v>
      </c>
      <c r="S9" s="30">
        <f>'Расчёт коэф-в'!G7</f>
        <v>1.0347277032359905</v>
      </c>
      <c r="T9" s="30">
        <f>'Расчёт коэф-в'!I7</f>
        <v>1.1240192292941447</v>
      </c>
      <c r="U9" s="30">
        <f t="shared" si="2"/>
        <v>0.90990002857390118</v>
      </c>
      <c r="V9" s="30">
        <f t="shared" si="3"/>
        <v>1.1536878789253944</v>
      </c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15.75">
      <c r="A10" s="28" t="s">
        <v>60</v>
      </c>
      <c r="B10" s="29">
        <f>B7</f>
        <v>0.3</v>
      </c>
      <c r="C10" s="10">
        <v>1.395</v>
      </c>
      <c r="D10" s="30">
        <f>'Расчёт коэф-в'!D8</f>
        <v>1.3717562724014334</v>
      </c>
      <c r="E10" s="30">
        <f t="shared" si="0"/>
        <v>1.3717562724014334</v>
      </c>
      <c r="F10" s="29">
        <f>F7</f>
        <v>0.2</v>
      </c>
      <c r="G10" s="10">
        <v>1.395</v>
      </c>
      <c r="H10" s="30">
        <f>'Расчёт коэф-в'!G8</f>
        <v>2</v>
      </c>
      <c r="I10" s="30">
        <f>'Расчёт коэф-в'!D8</f>
        <v>1.3717562724014334</v>
      </c>
      <c r="J10" s="30">
        <f>'Расчёт коэф-в'!I8</f>
        <v>0.84202071315439353</v>
      </c>
      <c r="K10" s="30">
        <f t="shared" si="1"/>
        <v>1.8072722747992382</v>
      </c>
      <c r="L10" s="29">
        <f>L7</f>
        <v>0.4</v>
      </c>
      <c r="M10" s="10">
        <v>1.395</v>
      </c>
      <c r="N10" s="30">
        <f>'Расчёт коэф-в'!G8</f>
        <v>2</v>
      </c>
      <c r="O10" s="30">
        <f>'Расчёт коэф-в'!I8</f>
        <v>0.84202071315439353</v>
      </c>
      <c r="P10" s="30">
        <f t="shared" si="4"/>
        <v>1.3174878884536674</v>
      </c>
      <c r="Q10" s="29">
        <f>Q7</f>
        <v>0.1</v>
      </c>
      <c r="R10" s="10">
        <v>1.395</v>
      </c>
      <c r="S10" s="30">
        <f>'Расчёт коэф-в'!G8</f>
        <v>2</v>
      </c>
      <c r="T10" s="30">
        <f>'Расчёт коэф-в'!I8</f>
        <v>0.84202071315439353</v>
      </c>
      <c r="U10" s="30">
        <f t="shared" si="2"/>
        <v>1.3174878884536674</v>
      </c>
      <c r="V10" s="30">
        <f t="shared" si="3"/>
        <v>1.4317252809071115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ht="15.75">
      <c r="A11" s="28" t="s">
        <v>61</v>
      </c>
      <c r="B11" s="29">
        <f>B7</f>
        <v>0.3</v>
      </c>
      <c r="C11" s="10">
        <v>3.169</v>
      </c>
      <c r="D11" s="30">
        <f>'Расчёт коэф-в'!D9</f>
        <v>0.93972862101609334</v>
      </c>
      <c r="E11" s="30">
        <f t="shared" si="0"/>
        <v>0.93972862101609334</v>
      </c>
      <c r="F11" s="29">
        <f>F7</f>
        <v>0.2</v>
      </c>
      <c r="G11" s="10">
        <v>3.169</v>
      </c>
      <c r="H11" s="30">
        <f>'Расчёт коэф-в'!G9</f>
        <v>1.188387503944462</v>
      </c>
      <c r="I11" s="30">
        <f>'Расчёт коэф-в'!D9</f>
        <v>0.93972862101609334</v>
      </c>
      <c r="J11" s="30">
        <f>'Расчёт коэф-в'!I9</f>
        <v>0.65948204848497138</v>
      </c>
      <c r="K11" s="30">
        <f t="shared" si="1"/>
        <v>0.5761789261196224</v>
      </c>
      <c r="L11" s="29">
        <f>L7</f>
        <v>0.4</v>
      </c>
      <c r="M11" s="10">
        <v>3.169</v>
      </c>
      <c r="N11" s="30">
        <f>'Расчёт коэф-в'!G9</f>
        <v>1.188387503944462</v>
      </c>
      <c r="O11" s="30">
        <f>'Расчёт коэф-в'!I9</f>
        <v>0.65948204848497138</v>
      </c>
      <c r="P11" s="30">
        <f t="shared" si="4"/>
        <v>0.61313331661285542</v>
      </c>
      <c r="Q11" s="29">
        <f>Q7</f>
        <v>0.1</v>
      </c>
      <c r="R11" s="10">
        <v>3.169</v>
      </c>
      <c r="S11" s="30">
        <f>'Расчёт коэф-в'!G9</f>
        <v>1.188387503944462</v>
      </c>
      <c r="T11" s="30">
        <f>'Расчёт коэф-в'!I9</f>
        <v>0.65948204848497138</v>
      </c>
      <c r="U11" s="30">
        <f t="shared" si="2"/>
        <v>0.61313331661285542</v>
      </c>
      <c r="V11" s="30">
        <f t="shared" si="3"/>
        <v>0.70372102983518015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75">
      <c r="A12" s="28" t="s">
        <v>62</v>
      </c>
      <c r="B12" s="29">
        <f>B7</f>
        <v>0.3</v>
      </c>
      <c r="C12" s="15">
        <v>2.371</v>
      </c>
      <c r="D12" s="30">
        <f>'Расчёт коэф-в'!D10</f>
        <v>1.054070012652889</v>
      </c>
      <c r="E12" s="30">
        <f t="shared" si="0"/>
        <v>1.054070012652889</v>
      </c>
      <c r="F12" s="29">
        <f>F7</f>
        <v>0.2</v>
      </c>
      <c r="G12" s="15">
        <v>2.371</v>
      </c>
      <c r="H12" s="30">
        <f>'Расчёт коэф-в'!G10</f>
        <v>1.1442429354702657</v>
      </c>
      <c r="I12" s="30">
        <f>'Расчёт коэф-в'!D10</f>
        <v>1.054070012652889</v>
      </c>
      <c r="J12" s="30">
        <f>'Расчёт коэф-в'!I10</f>
        <v>0.63844569509577076</v>
      </c>
      <c r="K12" s="30">
        <f t="shared" si="1"/>
        <v>0.60242851702351963</v>
      </c>
      <c r="L12" s="29">
        <f>L7</f>
        <v>0.4</v>
      </c>
      <c r="M12" s="15">
        <v>2.371</v>
      </c>
      <c r="N12" s="30">
        <f>'Расчёт коэф-в'!G10</f>
        <v>1.1442429354702657</v>
      </c>
      <c r="O12" s="30">
        <f>'Расчёт коэф-в'!I10</f>
        <v>0.63844569509577076</v>
      </c>
      <c r="P12" s="30">
        <f t="shared" si="4"/>
        <v>0.57152609389515252</v>
      </c>
      <c r="Q12" s="29">
        <f>Q7</f>
        <v>0.1</v>
      </c>
      <c r="R12" s="15">
        <v>2.371</v>
      </c>
      <c r="S12" s="30">
        <f>'Расчёт коэф-в'!G10</f>
        <v>1.1442429354702657</v>
      </c>
      <c r="T12" s="30">
        <f>'Расчёт коэф-в'!I10</f>
        <v>0.63844569509577076</v>
      </c>
      <c r="U12" s="30">
        <f t="shared" si="2"/>
        <v>0.57152609389515252</v>
      </c>
      <c r="V12" s="30">
        <f t="shared" si="3"/>
        <v>0.72246975414814696</v>
      </c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75">
      <c r="A13" s="31"/>
      <c r="B13" s="29"/>
      <c r="C13" s="32"/>
      <c r="D13" s="30"/>
      <c r="E13" s="30"/>
      <c r="F13" s="29"/>
      <c r="G13" s="32"/>
      <c r="H13" s="30"/>
      <c r="I13" s="32"/>
      <c r="J13" s="30"/>
      <c r="K13" s="30"/>
      <c r="L13" s="29"/>
      <c r="M13" s="32"/>
      <c r="N13" s="30"/>
      <c r="O13" s="32"/>
      <c r="P13" s="30"/>
      <c r="Q13" s="29"/>
      <c r="R13" s="32"/>
      <c r="S13" s="30"/>
      <c r="T13" s="32"/>
      <c r="U13" s="29"/>
      <c r="V13" s="30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75">
      <c r="A14" s="26" t="s">
        <v>20</v>
      </c>
      <c r="B14" s="33">
        <f>B7</f>
        <v>0.3</v>
      </c>
      <c r="C14" s="32">
        <f>SUM(C7:C13)</f>
        <v>16.148999999999997</v>
      </c>
      <c r="D14" s="30">
        <v>1</v>
      </c>
      <c r="E14" s="30">
        <f t="shared" si="0"/>
        <v>1</v>
      </c>
      <c r="F14" s="29">
        <f>F7</f>
        <v>0.2</v>
      </c>
      <c r="G14" s="32">
        <f>SUM(G7:G13)</f>
        <v>16.148999999999997</v>
      </c>
      <c r="H14" s="30">
        <f>'Расчёт коэф-в'!G12</f>
        <v>1.2782215617066073</v>
      </c>
      <c r="I14" s="30">
        <v>1</v>
      </c>
      <c r="J14" s="30">
        <f>'Расчёт коэф-в'!I12</f>
        <v>1</v>
      </c>
      <c r="K14" s="30">
        <f>(I14*H14*J14)/$H$14*$I$14*$J$14</f>
        <v>1</v>
      </c>
      <c r="L14" s="29">
        <f>L7</f>
        <v>0.4</v>
      </c>
      <c r="M14" s="32">
        <f>SUM(M7:M13)</f>
        <v>16.148999999999997</v>
      </c>
      <c r="N14" s="30">
        <f>'Расчёт коэф-в'!G12</f>
        <v>1.2782215617066073</v>
      </c>
      <c r="O14" s="30">
        <v>1</v>
      </c>
      <c r="P14" s="30">
        <f t="shared" si="4"/>
        <v>1</v>
      </c>
      <c r="Q14" s="29">
        <f>Q7</f>
        <v>0.1</v>
      </c>
      <c r="R14" s="32">
        <f>SUM(R7:R13)</f>
        <v>16.148999999999997</v>
      </c>
      <c r="S14" s="30">
        <f>'Расчёт коэф-в'!G12</f>
        <v>1.2782215617066073</v>
      </c>
      <c r="T14" s="30">
        <v>1</v>
      </c>
      <c r="U14" s="30">
        <f>(S14*T14)/($S$14*$T$14)</f>
        <v>1</v>
      </c>
      <c r="V14" s="30">
        <f>(B14*E14)+(F14*K14)+(L14*P14)+(Q14*U14)</f>
        <v>1</v>
      </c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15.75">
      <c r="A15" s="34"/>
      <c r="B15" s="25"/>
      <c r="C15" s="25"/>
      <c r="D15" s="25"/>
      <c r="E15" s="25"/>
      <c r="F15" s="25"/>
      <c r="G15" s="25"/>
      <c r="H15" s="25"/>
      <c r="I15" s="25"/>
      <c r="J15" s="25"/>
      <c r="K15" s="35"/>
      <c r="L15" s="25"/>
      <c r="M15" s="25"/>
      <c r="N15" s="25"/>
      <c r="O15" s="25"/>
      <c r="P15" s="35"/>
      <c r="Q15" s="25"/>
      <c r="R15" s="25"/>
      <c r="S15" s="25"/>
      <c r="T15" s="25"/>
      <c r="U15" s="3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15.7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.7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>
      <c r="A18" s="25"/>
      <c r="B18" s="25"/>
      <c r="C18" s="25"/>
      <c r="D18" s="25"/>
      <c r="E18" s="25"/>
      <c r="F18" s="3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5.75">
      <c r="A19" s="25"/>
      <c r="B19" s="25"/>
      <c r="C19" s="25"/>
      <c r="D19" s="25"/>
      <c r="E19" s="25"/>
      <c r="F19" s="3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>
      <c r="A20" s="25"/>
      <c r="B20" s="25"/>
      <c r="C20" s="25"/>
      <c r="D20" s="25"/>
      <c r="E20" s="25"/>
      <c r="F20" s="3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>
      <c r="A21" s="25"/>
      <c r="B21" s="25"/>
      <c r="C21" s="25"/>
      <c r="D21" s="25"/>
      <c r="E21" s="25"/>
      <c r="F21" s="3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.7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5.7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5.7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5.7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.7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5.7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5.7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5.7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5.7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5.7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5.7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5.7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5.7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5.7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5.7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 ht="15.7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ht="15.7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 ht="15.7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ht="15.7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 ht="15.7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 ht="15.7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 ht="15.7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 ht="15.7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 ht="15.7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 ht="15.7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 ht="15.7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 ht="15.7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 ht="15.7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 ht="15.7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5.7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 ht="15.7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 ht="15.7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 ht="15.7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 ht="15.7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 ht="15.7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 ht="15.7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 ht="15.7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 ht="15.7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ht="15.7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 ht="15.7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5.7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 ht="15.7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 ht="15.7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 ht="15.7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 ht="15.7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 ht="15.7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 ht="15.7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 ht="15.7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 ht="15.7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 ht="15.7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 ht="15.7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 ht="15.7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 ht="15.7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 ht="15.7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 ht="15.7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 ht="15.7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 ht="15.7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 ht="15.7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 ht="15.7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 ht="15.7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 ht="15.7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 ht="15.7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 ht="15.7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 ht="15.7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 ht="15.7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 ht="15.7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 ht="15.7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 ht="15.7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 ht="15.7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 ht="15.7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ht="15.7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 ht="15.7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 ht="15.7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 ht="15.7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 ht="15.7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 ht="15.7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 ht="15.7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 ht="15.7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 ht="15.7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 ht="15.7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 ht="15.7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 ht="15.7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 ht="15.7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 ht="15.7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 ht="15.7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 ht="15.7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 ht="15.7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 ht="15.7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 ht="15.7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 ht="15.7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 ht="15.7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 ht="15.7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 ht="15.7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 ht="15.7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 ht="15.7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 ht="15.7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 ht="15.7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 ht="15.7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 ht="15.7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 ht="15.7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 ht="15.7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ht="15.7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 ht="15.7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 ht="15.7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 ht="15.7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 ht="15.7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 ht="15.7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 ht="15.7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 ht="15.7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 ht="15.7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 ht="15.7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 ht="15.7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 ht="15.7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 ht="15.7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 ht="15.7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 ht="15.7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 ht="15.7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 ht="15.7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 ht="15.7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 ht="15.7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 ht="15.7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 ht="15.7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 ht="15.7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 ht="15.7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 ht="15.7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 ht="15.7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 ht="15.7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 ht="15.7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 ht="15.7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 ht="15.7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 ht="15.7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 ht="15.7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 ht="15.7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ht="15.7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 ht="15.7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 ht="15.7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 ht="15.7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 ht="15.7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 ht="15.7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 ht="15.7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 ht="15.7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 ht="15.7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 ht="15.7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 ht="15.7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 ht="15.7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 ht="15.7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 ht="15.7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 ht="15.7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 ht="15.7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 ht="15.7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 ht="15.7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 ht="15.7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 ht="15.7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1:35" ht="15.7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1:35" ht="15.7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1:35" ht="15.7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1:35" ht="15.7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1:35" ht="15.7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1:35" ht="15.7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1:35" ht="15.7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1:35" ht="15.7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1:35" ht="15.7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1:35" ht="15.7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1:35" ht="15.7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1:35" ht="15.7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1:35" ht="15.7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1:35" ht="15.7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1:35" ht="15.7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1:35" ht="15.7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1:35" ht="15.7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1:35" ht="15.7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1:35" ht="15.7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1:35" ht="15.7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1:35" ht="15.7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1:35" ht="15.7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1:35" ht="15.7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1:35" ht="15.7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1:35" ht="15.7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1:35" ht="15.7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1:35" ht="15.7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1:35" ht="15.7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1:35" ht="15.7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1:35" ht="15.7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1:35" ht="15.7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1:35" ht="15.7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1:35" ht="15.7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1:35" ht="15.7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1:35" ht="15.7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1:35" ht="15.7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1:35" ht="15.7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1:35" ht="15.7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1:35" ht="15.7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1:35" ht="15.7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1:35" ht="15.7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1:35" ht="15.7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1:35" ht="15.7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1:35" ht="15.7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1:35" ht="15.7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1:35" ht="15.7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1:35" ht="15.7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1:35" ht="15.7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1:35" ht="15.7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1:35" ht="15.7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1:35" ht="15.7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1:35" ht="15.7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1:35" ht="15.7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1:35" ht="15.7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1:35" ht="15.7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1:35" ht="15.7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1:35" ht="15.7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1:35" ht="15.7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1:35" ht="15.7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1:35" ht="15.7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1:35" ht="15.7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1:35" ht="15.7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1:35" ht="15.7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1:35" ht="15.7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1:35" ht="15.7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1:35" ht="15.7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1:35" ht="15.7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1:35" ht="15.7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1:35" ht="15.7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1:35" ht="15.7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1:35" ht="15.7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1:35" ht="15.7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1:35" ht="15.7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1:35" ht="15.7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1:35" ht="15.7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1:35" ht="15.7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1:35" ht="15.7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1:35" ht="15.7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1:35" ht="15.7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1:35" ht="15.7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1:35" ht="15.7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1:35" ht="15.7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1:35" ht="15.7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1:35" ht="15.7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1:35" ht="15.7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1:35" ht="15.7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1:35" ht="15.7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1:35" ht="15.7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1:35" ht="15.7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1:35" ht="15.7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  <row r="341" spans="1:35" ht="15.7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</row>
    <row r="342" spans="1:35" ht="15.7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</row>
    <row r="343" spans="1:35" ht="15.7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</row>
    <row r="344" spans="1:35" ht="15.7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</row>
    <row r="345" spans="1:35" ht="15.7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</row>
    <row r="346" spans="1:35" ht="15.7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</row>
    <row r="347" spans="1:35" ht="15.7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</row>
    <row r="348" spans="1:35" ht="15.7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</row>
    <row r="349" spans="1:35" ht="15.7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</row>
    <row r="350" spans="1:35" ht="15.7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</row>
    <row r="351" spans="1:35" ht="15.7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</row>
    <row r="352" spans="1:35" ht="15.7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</row>
    <row r="353" spans="1:35" ht="15.7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</row>
    <row r="354" spans="1:35" ht="15.7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</row>
    <row r="355" spans="1:35" ht="15.7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</row>
    <row r="356" spans="1:35" ht="15.7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</row>
    <row r="357" spans="1:35" ht="15.7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</row>
    <row r="358" spans="1:35" ht="15.7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</row>
    <row r="359" spans="1:35" ht="15.7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</row>
    <row r="360" spans="1:35" ht="15.7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</row>
    <row r="361" spans="1:35" ht="15.7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</row>
    <row r="362" spans="1:35" ht="15.7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</row>
    <row r="363" spans="1:35" ht="15.7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</row>
    <row r="364" spans="1:35" ht="15.7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</row>
    <row r="365" spans="1:35" ht="15.7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</row>
    <row r="366" spans="1:35" ht="15.7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</row>
    <row r="367" spans="1:35" ht="15.7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</row>
    <row r="368" spans="1:35" ht="15.7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</row>
    <row r="369" spans="1:35" ht="15.7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</row>
    <row r="370" spans="1:35" ht="15.7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</row>
    <row r="371" spans="1:35" ht="15.7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</row>
    <row r="372" spans="1:35" ht="15.7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</row>
    <row r="373" spans="1:35" ht="15.7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</row>
    <row r="374" spans="1:35" ht="15.7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</row>
    <row r="375" spans="1:35" ht="15.7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</row>
    <row r="376" spans="1:35" ht="15.7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</row>
    <row r="377" spans="1:35" ht="15.7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</row>
    <row r="378" spans="1:35" ht="15.7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</row>
    <row r="379" spans="1:35" ht="15.7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</row>
    <row r="380" spans="1:35" ht="15.7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</row>
    <row r="381" spans="1:35" ht="15.7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</row>
    <row r="382" spans="1:35" ht="15.7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</row>
    <row r="383" spans="1:35" ht="15.7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</row>
    <row r="384" spans="1:35" ht="15.7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</row>
    <row r="385" spans="1:35" ht="15.7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</row>
    <row r="386" spans="1:35" ht="15.7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</row>
    <row r="387" spans="1:35" ht="15.7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</row>
    <row r="388" spans="1:35" ht="15.7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</row>
    <row r="389" spans="1:35" ht="15.7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</row>
    <row r="390" spans="1:35" ht="15.7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</row>
    <row r="391" spans="1:35" ht="15.7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</row>
    <row r="392" spans="1:35" ht="15.7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</row>
    <row r="393" spans="1:35" ht="15.7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</row>
    <row r="394" spans="1:35" ht="15.7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</row>
    <row r="395" spans="1:35" ht="15.7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</row>
    <row r="396" spans="1:35" ht="15.7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</row>
    <row r="397" spans="1:35" ht="15.7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</row>
    <row r="398" spans="1:35" ht="15.7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</row>
    <row r="399" spans="1:35" ht="15.7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</row>
    <row r="400" spans="1:35" ht="15.7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</row>
    <row r="401" spans="1:35" ht="15.7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</row>
    <row r="402" spans="1:35" ht="15.7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</row>
    <row r="403" spans="1:35" ht="15.7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</row>
    <row r="404" spans="1:35" ht="15.7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</row>
    <row r="405" spans="1:35" ht="15.7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</row>
    <row r="406" spans="1:35" ht="15.7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</row>
    <row r="407" spans="1:35" ht="15.7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</row>
    <row r="408" spans="1:35" ht="15.7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</row>
    <row r="409" spans="1:35" ht="15.7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</row>
    <row r="410" spans="1:35" ht="15.7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</row>
    <row r="411" spans="1:35" ht="15.7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</row>
    <row r="412" spans="1:35" ht="15.7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</row>
    <row r="413" spans="1:35" ht="15.7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</row>
    <row r="414" spans="1:35" ht="15.7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</row>
    <row r="415" spans="1:35" ht="15.7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</row>
    <row r="416" spans="1:35" ht="15.7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</row>
    <row r="417" spans="1:35" ht="15.7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</row>
    <row r="418" spans="1:35" ht="15.7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</row>
    <row r="419" spans="1:35" ht="15.7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</row>
    <row r="420" spans="1:35" ht="15.7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</row>
    <row r="421" spans="1:35" ht="15.7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</row>
    <row r="422" spans="1:35" ht="15.7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</row>
    <row r="423" spans="1:35" ht="15.7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</row>
    <row r="424" spans="1:35" ht="15.7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</row>
    <row r="425" spans="1:35" ht="15.7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</row>
    <row r="426" spans="1:35" ht="15.7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</row>
    <row r="427" spans="1:35" ht="15.7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</row>
    <row r="428" spans="1:35" ht="15.7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</row>
    <row r="429" spans="1:35" ht="15.7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</row>
    <row r="430" spans="1:35" ht="15.7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</row>
    <row r="431" spans="1:35" ht="15.7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</row>
    <row r="432" spans="1:35" ht="15.7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</row>
    <row r="433" spans="1:35" ht="15.7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</row>
    <row r="434" spans="1:35" ht="15.7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</row>
    <row r="435" spans="1:35" ht="15.7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</row>
    <row r="436" spans="1:35" ht="15.7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</row>
    <row r="437" spans="1:35" ht="15.7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</row>
    <row r="438" spans="1:35" ht="15.7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</row>
    <row r="439" spans="1:35" ht="15.7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</row>
    <row r="440" spans="1:35" ht="15.7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</row>
    <row r="441" spans="1:35" ht="15.7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</row>
    <row r="442" spans="1:35" ht="15.7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</row>
    <row r="443" spans="1:35" ht="15.7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</row>
    <row r="444" spans="1:35" ht="15.7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</row>
    <row r="445" spans="1:35" ht="15.7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</row>
    <row r="446" spans="1:35" ht="15.7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</row>
    <row r="447" spans="1:35" ht="15.7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</row>
    <row r="448" spans="1:35" ht="15.7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</row>
    <row r="449" spans="1:35" ht="15.7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</row>
    <row r="450" spans="1:35" ht="15.7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</row>
    <row r="451" spans="1:35" ht="15.7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</row>
    <row r="452" spans="1:35" ht="15.7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</row>
    <row r="453" spans="1:35" ht="15.7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</row>
    <row r="454" spans="1:35" ht="15.7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</row>
    <row r="455" spans="1:35" ht="15.7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</row>
    <row r="456" spans="1:35" ht="15.7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</row>
    <row r="457" spans="1:35" ht="15.7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</row>
    <row r="458" spans="1:35" ht="15.7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</row>
    <row r="459" spans="1:35" ht="15.7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</row>
    <row r="460" spans="1:35" ht="15.7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</row>
    <row r="461" spans="1:35" ht="15.7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</row>
    <row r="462" spans="1:35" ht="15.7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</row>
    <row r="463" spans="1:35" ht="15.7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</row>
    <row r="464" spans="1:35" ht="15.7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</row>
    <row r="465" spans="1:35" ht="15.7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</row>
    <row r="466" spans="1:35" ht="15.7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</row>
    <row r="467" spans="1:35" ht="15.7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</row>
    <row r="468" spans="1:35" ht="15.7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</row>
    <row r="469" spans="1:35" ht="15.7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</row>
    <row r="470" spans="1:35" ht="15.7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</row>
    <row r="471" spans="1:35" ht="15.7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</row>
    <row r="472" spans="1:35" ht="15.7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</row>
    <row r="473" spans="1:35" ht="15.7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</row>
    <row r="474" spans="1:35" ht="15.7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</row>
    <row r="475" spans="1:35" ht="15.7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</row>
    <row r="476" spans="1:35" ht="15.7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</row>
    <row r="477" spans="1:35" ht="15.7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</row>
    <row r="478" spans="1:35" ht="15.7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</row>
    <row r="479" spans="1:35" ht="15.7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</row>
    <row r="480" spans="1:35" ht="15.7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</row>
    <row r="481" spans="1:35" ht="15.7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</row>
    <row r="482" spans="1:35" ht="15.7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</row>
    <row r="483" spans="1:35" ht="15.7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</row>
    <row r="484" spans="1:35" ht="15.7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</row>
    <row r="485" spans="1:35" ht="15.7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</row>
    <row r="486" spans="1:35" ht="15.7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</row>
    <row r="487" spans="1:35" ht="15.7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</row>
    <row r="488" spans="1:35" ht="15.7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</row>
    <row r="489" spans="1:35" ht="15.7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</row>
    <row r="490" spans="1:35" ht="15.7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</row>
    <row r="491" spans="1:35" ht="15.7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</row>
    <row r="492" spans="1:35" ht="15.7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</row>
    <row r="493" spans="1:35" ht="15.7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</row>
    <row r="494" spans="1:35" ht="15.7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</row>
    <row r="495" spans="1:35" ht="15.7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</row>
    <row r="496" spans="1:35" ht="15.7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</row>
    <row r="497" spans="1:35" ht="15.7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</row>
    <row r="498" spans="1:35" ht="15.7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</row>
    <row r="499" spans="1:35" ht="15.7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</row>
    <row r="500" spans="1:35" ht="15.7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</row>
    <row r="501" spans="1:35" ht="15.7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</row>
    <row r="502" spans="1:35" ht="15.7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</row>
    <row r="503" spans="1:35" ht="15.7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</row>
    <row r="504" spans="1:35" ht="15.7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</row>
    <row r="505" spans="1:35" ht="15.7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</row>
    <row r="506" spans="1:35" ht="15.7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</row>
    <row r="507" spans="1:35" ht="15.7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</row>
    <row r="508" spans="1:35" ht="15.7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</row>
    <row r="509" spans="1:35" ht="15.7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</row>
    <row r="510" spans="1:35" ht="15.7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</row>
    <row r="511" spans="1:35" ht="15.7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</row>
    <row r="512" spans="1:35" ht="15.7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</row>
    <row r="513" spans="1:35" ht="15.7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</row>
    <row r="514" spans="1:35" ht="15.7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</row>
    <row r="515" spans="1:35" ht="15.7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</row>
    <row r="516" spans="1:35" ht="15.7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</row>
    <row r="517" spans="1:35" ht="15.7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</row>
    <row r="518" spans="1:35" ht="15.7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</row>
    <row r="519" spans="1:35" ht="15.7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</row>
    <row r="520" spans="1:35" ht="15.7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</row>
    <row r="521" spans="1:35" ht="15.7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</row>
    <row r="522" spans="1:35" ht="15.7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</row>
    <row r="523" spans="1:35" ht="15.7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</row>
    <row r="524" spans="1:35" ht="15.7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</row>
    <row r="525" spans="1:35" ht="15.7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</row>
    <row r="526" spans="1:35" ht="15.7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</row>
    <row r="527" spans="1:35" ht="15.7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</row>
    <row r="528" spans="1:35" ht="15.7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</row>
    <row r="529" spans="1:35" ht="15.7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</row>
    <row r="530" spans="1:35" ht="15.7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</row>
    <row r="531" spans="1:35" ht="15.7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</row>
    <row r="532" spans="1:35" ht="15.7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</row>
    <row r="533" spans="1:35" ht="15.7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</row>
    <row r="534" spans="1:35" ht="15.7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</row>
    <row r="535" spans="1:35" ht="15.7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</row>
    <row r="536" spans="1:35" ht="15.7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</row>
    <row r="537" spans="1:35" ht="15.7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</row>
    <row r="538" spans="1:35" ht="15.7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</row>
    <row r="539" spans="1:35" ht="15.7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</row>
    <row r="540" spans="1:35" ht="15.7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</row>
    <row r="541" spans="1:35" ht="15.7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</row>
    <row r="542" spans="1:35" ht="15.7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</row>
    <row r="543" spans="1:35" ht="15.7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</row>
    <row r="544" spans="1:35" ht="15.7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</row>
    <row r="545" spans="1:35" ht="15.7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</row>
    <row r="546" spans="1:35" ht="15.7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</row>
    <row r="547" spans="1:35" ht="15.7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</row>
    <row r="548" spans="1:35" ht="15.7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</row>
    <row r="549" spans="1:35" ht="15.7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</row>
    <row r="550" spans="1:35" ht="15.7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</row>
    <row r="551" spans="1:35" ht="15.7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</row>
    <row r="552" spans="1:35" ht="15.7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</row>
    <row r="553" spans="1:35" ht="15.7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</row>
    <row r="554" spans="1:35" ht="15.7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</row>
    <row r="555" spans="1:35" ht="15.7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</row>
    <row r="556" spans="1:35" ht="15.7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</row>
    <row r="557" spans="1:35" ht="15.7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</row>
    <row r="558" spans="1:35" ht="15.7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</row>
    <row r="559" spans="1:35" ht="15.7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</row>
    <row r="560" spans="1:35" ht="15.7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</row>
    <row r="561" spans="1:35" ht="15.7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</row>
    <row r="562" spans="1:35" ht="15.7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</row>
    <row r="563" spans="1:35" ht="15.7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</row>
    <row r="564" spans="1:35" ht="15.7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</row>
    <row r="565" spans="1:35" ht="15.7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</row>
    <row r="566" spans="1:35" ht="15.7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</row>
    <row r="567" spans="1:35" ht="15.7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</row>
    <row r="568" spans="1:35" ht="15.7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</row>
    <row r="569" spans="1:35" ht="15.7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</row>
    <row r="570" spans="1:35" ht="15.7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</row>
    <row r="571" spans="1:35" ht="15.7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</row>
    <row r="572" spans="1:35" ht="15.7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</row>
    <row r="573" spans="1:35" ht="15.7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</row>
    <row r="574" spans="1:35" ht="15.7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</row>
    <row r="575" spans="1:35" ht="15.7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</row>
    <row r="576" spans="1:35" ht="15.7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</row>
    <row r="577" spans="1:35" ht="15.7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</row>
    <row r="578" spans="1:35" ht="15.7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</row>
    <row r="579" spans="1:35" ht="15.7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</row>
    <row r="580" spans="1:35" ht="15.7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</row>
    <row r="581" spans="1:35" ht="15.7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</row>
    <row r="582" spans="1:35" ht="15.7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</row>
    <row r="583" spans="1:35" ht="15.7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</row>
    <row r="584" spans="1:35" ht="15.7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</row>
    <row r="585" spans="1:35" ht="15.7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</row>
    <row r="586" spans="1:35" ht="15.7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</row>
    <row r="587" spans="1:35" ht="15.7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</row>
    <row r="588" spans="1:35" ht="15.7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</row>
    <row r="589" spans="1:35" ht="15.7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</row>
    <row r="590" spans="1:35" ht="15.7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</row>
    <row r="591" spans="1:35" ht="15.7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</row>
    <row r="592" spans="1:35" ht="15.7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</row>
    <row r="593" spans="1:35" ht="15.7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</row>
    <row r="594" spans="1:35" ht="15.7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</row>
    <row r="595" spans="1:35" ht="15.7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</row>
    <row r="596" spans="1:35" ht="15.7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</row>
    <row r="597" spans="1:35" ht="15.7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</row>
    <row r="598" spans="1:35" ht="15.7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</row>
    <row r="599" spans="1:35" ht="15.7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</row>
    <row r="600" spans="1:35" ht="15.7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</row>
    <row r="601" spans="1:35" ht="15.7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</row>
    <row r="602" spans="1:35" ht="15.7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</row>
    <row r="603" spans="1:35" ht="15.7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</row>
    <row r="604" spans="1:35" ht="15.7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</row>
    <row r="605" spans="1:35" ht="15.7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</row>
    <row r="606" spans="1:35" ht="15.7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</row>
    <row r="607" spans="1:35" ht="15.7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</row>
    <row r="608" spans="1:35" ht="15.7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</row>
    <row r="609" spans="1:35" ht="15.7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</row>
    <row r="610" spans="1:35" ht="15.7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</row>
    <row r="611" spans="1:35" ht="15.7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</row>
    <row r="612" spans="1:35" ht="15.7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</row>
    <row r="613" spans="1:35" ht="15.7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</row>
    <row r="614" spans="1:35" ht="15.7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</row>
    <row r="615" spans="1:35" ht="15.7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</row>
    <row r="616" spans="1:35" ht="15.7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</row>
    <row r="617" spans="1:35" ht="15.7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</row>
    <row r="618" spans="1:35" ht="15.7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</row>
    <row r="619" spans="1:35" ht="15.7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</row>
    <row r="620" spans="1:35" ht="15.7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</row>
    <row r="621" spans="1:35" ht="15.7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</row>
    <row r="622" spans="1:35" ht="15.7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</row>
    <row r="623" spans="1:35" ht="15.7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</row>
    <row r="624" spans="1:35" ht="15.7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</row>
    <row r="625" spans="1:35" ht="15.7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</row>
    <row r="626" spans="1:35" ht="15.7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</row>
    <row r="627" spans="1:35" ht="15.7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</row>
    <row r="628" spans="1:35" ht="15.7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</row>
    <row r="629" spans="1:35" ht="15.7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</row>
    <row r="630" spans="1:35" ht="15.7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</row>
    <row r="631" spans="1:35" ht="15.7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</row>
    <row r="632" spans="1:35" ht="15.7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</row>
    <row r="633" spans="1:35" ht="15.7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</row>
    <row r="634" spans="1:35" ht="15.7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</row>
    <row r="635" spans="1:35" ht="15.7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</row>
    <row r="636" spans="1:35" ht="15.7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</row>
    <row r="637" spans="1:35" ht="15.7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</row>
    <row r="638" spans="1:35" ht="15.7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</row>
    <row r="639" spans="1:35" ht="15.7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</row>
    <row r="640" spans="1:35" ht="15.7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</row>
    <row r="641" spans="1:35" ht="15.7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</row>
    <row r="642" spans="1:35" ht="15.7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</row>
    <row r="643" spans="1:35" ht="15.7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</row>
    <row r="644" spans="1:35" ht="15.7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</row>
    <row r="645" spans="1:35" ht="15.7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</row>
    <row r="646" spans="1:35" ht="15.7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</row>
    <row r="647" spans="1:35" ht="15.7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</row>
    <row r="648" spans="1:35" ht="15.7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</row>
    <row r="649" spans="1:35" ht="15.7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</row>
    <row r="650" spans="1:35" ht="15.7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</row>
    <row r="651" spans="1:35" ht="15.7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</row>
    <row r="652" spans="1:35" ht="15.7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</row>
    <row r="653" spans="1:35" ht="15.7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</row>
    <row r="654" spans="1:35" ht="15.7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</row>
    <row r="655" spans="1:35" ht="15.7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</row>
    <row r="656" spans="1:35" ht="15.7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</row>
    <row r="657" spans="1:35" ht="15.7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</row>
    <row r="658" spans="1:35" ht="15.7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</row>
    <row r="659" spans="1:35" ht="15.7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</row>
    <row r="660" spans="1:35" ht="15.7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</row>
    <row r="661" spans="1:35" ht="15.7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</row>
    <row r="662" spans="1:35" ht="15.7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</row>
    <row r="663" spans="1:35" ht="15.7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</row>
    <row r="664" spans="1:35" ht="15.7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</row>
    <row r="665" spans="1:35" ht="15.7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</row>
    <row r="666" spans="1:35" ht="15.7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</row>
    <row r="667" spans="1:35" ht="15.7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</row>
    <row r="668" spans="1:35" ht="15.7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</row>
    <row r="669" spans="1:35" ht="15.7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</row>
    <row r="670" spans="1:35" ht="15.7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</row>
    <row r="671" spans="1:35" ht="15.7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</row>
    <row r="672" spans="1:35" ht="15.7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</row>
    <row r="673" spans="1:35" ht="15.7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</row>
    <row r="674" spans="1:35" ht="15.7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</row>
    <row r="675" spans="1:35" ht="15.7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</row>
    <row r="676" spans="1:35" ht="15.7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</row>
    <row r="677" spans="1:35" ht="15.7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</row>
    <row r="678" spans="1:35" ht="15.7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</row>
    <row r="679" spans="1:35" ht="15.7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</row>
    <row r="680" spans="1:35" ht="15.7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</row>
    <row r="681" spans="1:35" ht="15.7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</row>
    <row r="682" spans="1:35" ht="15.7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</row>
    <row r="683" spans="1:35" ht="15.7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</row>
    <row r="684" spans="1:35" ht="15.7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</row>
    <row r="685" spans="1:35" ht="15.7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</row>
    <row r="686" spans="1:35" ht="15.7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</row>
    <row r="687" spans="1:35" ht="15.7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</row>
    <row r="688" spans="1:35" ht="15.7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</row>
    <row r="689" spans="1:35" ht="15.7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</row>
    <row r="690" spans="1:35" ht="15.7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</row>
    <row r="691" spans="1:35" ht="15.7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</row>
    <row r="692" spans="1:35" ht="15.7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</row>
    <row r="693" spans="1:35" ht="15.7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</row>
    <row r="694" spans="1:35" ht="15.7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</row>
    <row r="695" spans="1:35" ht="15.7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</row>
    <row r="696" spans="1:35" ht="15.7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</row>
    <row r="697" spans="1:35" ht="15.7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</row>
    <row r="698" spans="1:35" ht="15.7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</row>
    <row r="699" spans="1:35" ht="15.7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</row>
    <row r="700" spans="1:35" ht="15.7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</row>
    <row r="701" spans="1:35" ht="15.7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</row>
    <row r="702" spans="1:35" ht="15.7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</row>
    <row r="703" spans="1:35" ht="15.7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</row>
    <row r="704" spans="1:35" ht="15.7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</row>
    <row r="705" spans="1:35" ht="15.7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</row>
    <row r="706" spans="1:35" ht="15.7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</row>
    <row r="707" spans="1:35" ht="15.7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</row>
    <row r="708" spans="1:35" ht="15.7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</row>
    <row r="709" spans="1:35" ht="15.7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</row>
    <row r="710" spans="1:35" ht="15.7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</row>
    <row r="711" spans="1:35" ht="15.7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</row>
    <row r="712" spans="1:35" ht="15.7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</row>
    <row r="713" spans="1:35" ht="15.7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</row>
    <row r="714" spans="1:35" ht="15.7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</row>
    <row r="715" spans="1:35" ht="15.7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</row>
    <row r="716" spans="1:35" ht="15.7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</row>
    <row r="717" spans="1:35" ht="15.7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</row>
    <row r="718" spans="1:35" ht="15.7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</row>
    <row r="719" spans="1:35" ht="15.7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</row>
    <row r="720" spans="1:35" ht="15.7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</row>
    <row r="721" spans="1:35" ht="15.7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</row>
    <row r="722" spans="1:35" ht="15.7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</row>
    <row r="723" spans="1:35" ht="15.7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</row>
    <row r="724" spans="1:35" ht="15.7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</row>
    <row r="725" spans="1:35" ht="15.7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</row>
    <row r="726" spans="1:35" ht="15.7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</row>
    <row r="727" spans="1:35" ht="15.7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</row>
    <row r="728" spans="1:35" ht="15.7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</row>
    <row r="729" spans="1:35" ht="15.7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</row>
    <row r="730" spans="1:35" ht="15.7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</row>
    <row r="731" spans="1:35" ht="15.7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</row>
    <row r="732" spans="1:35" ht="15.7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</row>
    <row r="733" spans="1:35" ht="15.7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</row>
    <row r="734" spans="1:35" ht="15.7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</row>
    <row r="735" spans="1:35" ht="15.7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</row>
    <row r="736" spans="1:35" ht="15.7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</row>
    <row r="737" spans="1:35" ht="15.7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</row>
    <row r="738" spans="1:35" ht="15.7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</row>
    <row r="739" spans="1:35" ht="15.7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</row>
    <row r="740" spans="1:35" ht="15.7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</row>
    <row r="741" spans="1:35" ht="15.7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</row>
    <row r="742" spans="1:35" ht="15.7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</row>
    <row r="743" spans="1:35" ht="15.7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</row>
    <row r="744" spans="1:35" ht="15.7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</row>
    <row r="745" spans="1:35" ht="15.7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</row>
    <row r="746" spans="1:35" ht="15.7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</row>
    <row r="747" spans="1:35" ht="15.7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</row>
    <row r="748" spans="1:35" ht="15.7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</row>
    <row r="749" spans="1:35" ht="15.7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</row>
    <row r="750" spans="1:35" ht="15.7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</row>
    <row r="751" spans="1:35" ht="15.7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</row>
    <row r="752" spans="1:35" ht="15.7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</row>
    <row r="753" spans="1:35" ht="15.7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</row>
    <row r="754" spans="1:35" ht="15.7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</row>
    <row r="755" spans="1:35" ht="15.7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</row>
    <row r="756" spans="1:35" ht="15.7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</row>
    <row r="757" spans="1:35" ht="15.7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</row>
    <row r="758" spans="1:35" ht="15.7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</row>
    <row r="759" spans="1:35" ht="15.7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</row>
    <row r="760" spans="1:35" ht="15.7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</row>
    <row r="761" spans="1:35" ht="15.7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</row>
    <row r="762" spans="1:35" ht="15.7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</row>
    <row r="763" spans="1:35" ht="15.7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</row>
    <row r="764" spans="1:35" ht="15.7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</row>
    <row r="765" spans="1:35" ht="15.7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</row>
    <row r="766" spans="1:35" ht="15.7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</row>
    <row r="767" spans="1:35" ht="15.7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</row>
    <row r="768" spans="1:35" ht="15.7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</row>
    <row r="769" spans="1:35" ht="15.7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</row>
    <row r="770" spans="1:35" ht="15.7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</row>
    <row r="771" spans="1:35" ht="15.7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</row>
    <row r="772" spans="1:35" ht="15.7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</row>
    <row r="773" spans="1:35" ht="15.7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</row>
    <row r="774" spans="1:35" ht="15.7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</row>
    <row r="775" spans="1:35" ht="15.7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</row>
    <row r="776" spans="1:35" ht="15.7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</row>
    <row r="777" spans="1:35" ht="15.7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</row>
    <row r="778" spans="1:35" ht="15.7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</row>
    <row r="779" spans="1:35" ht="15.7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</row>
    <row r="780" spans="1:35" ht="15.7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</row>
    <row r="781" spans="1:35" ht="15.7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</row>
    <row r="782" spans="1:35" ht="15.7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</row>
    <row r="783" spans="1:35" ht="15.7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</row>
    <row r="784" spans="1:35" ht="15.7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</row>
    <row r="785" spans="1:35" ht="15.7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</row>
    <row r="786" spans="1:35" ht="15.7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</row>
    <row r="787" spans="1:35" ht="15.7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</row>
    <row r="788" spans="1:35" ht="15.7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</row>
    <row r="789" spans="1:35" ht="15.7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</row>
    <row r="790" spans="1:35" ht="15.7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</row>
    <row r="791" spans="1:35" ht="15.7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</row>
    <row r="792" spans="1:35" ht="15.7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</row>
    <row r="793" spans="1:35" ht="15.7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</row>
    <row r="794" spans="1:35" ht="15.7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</row>
    <row r="795" spans="1:35" ht="15.7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</row>
    <row r="796" spans="1:35" ht="15.7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</row>
    <row r="797" spans="1:35" ht="15.7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</row>
    <row r="798" spans="1:35" ht="15.7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</row>
    <row r="799" spans="1:35" ht="15.7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</row>
    <row r="800" spans="1:35" ht="15.7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</row>
    <row r="801" spans="1:35" ht="15.7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</row>
    <row r="802" spans="1:35" ht="15.7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</row>
    <row r="803" spans="1:35" ht="15.7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</row>
    <row r="804" spans="1:35" ht="15.7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</row>
    <row r="805" spans="1:35" ht="15.7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</row>
    <row r="806" spans="1:35" ht="15.7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</row>
    <row r="807" spans="1:35" ht="15.7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</row>
    <row r="808" spans="1:35" ht="15.7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</row>
    <row r="809" spans="1:35" ht="15.7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</row>
    <row r="810" spans="1:35" ht="15.7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</row>
    <row r="811" spans="1:35" ht="15.7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</row>
    <row r="812" spans="1:35" ht="15.7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</row>
    <row r="813" spans="1:35" ht="15.7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</row>
    <row r="814" spans="1:35" ht="15.7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</row>
    <row r="815" spans="1:35" ht="15.7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</row>
    <row r="816" spans="1:35" ht="15.7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</row>
    <row r="817" spans="1:35" ht="15.7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</row>
    <row r="818" spans="1:35" ht="15.7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</row>
    <row r="819" spans="1:35" ht="15.7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</row>
    <row r="820" spans="1:35" ht="15.7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</row>
    <row r="821" spans="1:35" ht="15.7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</row>
    <row r="822" spans="1:35" ht="15.7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</row>
    <row r="823" spans="1:35" ht="15.7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</row>
    <row r="824" spans="1:35" ht="15.7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</row>
    <row r="825" spans="1:35" ht="15.7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</row>
    <row r="826" spans="1:35" ht="15.7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</row>
    <row r="827" spans="1:35" ht="15.7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</row>
    <row r="828" spans="1:35" ht="15.7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</row>
    <row r="829" spans="1:35" ht="15.7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</row>
    <row r="830" spans="1:35" ht="15.7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</row>
    <row r="831" spans="1:35" ht="15.7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</row>
    <row r="832" spans="1:35" ht="15.7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</row>
    <row r="833" spans="1:35" ht="15.7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</row>
    <row r="834" spans="1:35" ht="15.7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</row>
    <row r="835" spans="1:35" ht="15.7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</row>
    <row r="836" spans="1:35" ht="15.7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</row>
    <row r="837" spans="1:35" ht="15.7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</row>
    <row r="838" spans="1:35" ht="15.7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</row>
    <row r="839" spans="1:35" ht="15.7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</row>
    <row r="840" spans="1:35" ht="15.7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</row>
    <row r="841" spans="1:35" ht="15.7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</row>
    <row r="842" spans="1:35" ht="15.7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</row>
    <row r="843" spans="1:35" ht="15.7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</row>
    <row r="844" spans="1:35" ht="15.7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</row>
    <row r="845" spans="1:35" ht="15.7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</row>
    <row r="846" spans="1:35" ht="15.7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</row>
    <row r="847" spans="1:35" ht="15.7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</row>
    <row r="848" spans="1:35" ht="15.7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</row>
    <row r="849" spans="1:35" ht="15.7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</row>
    <row r="850" spans="1:35" ht="15.7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</row>
    <row r="851" spans="1:35" ht="15.7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</row>
    <row r="852" spans="1:35" ht="15.7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</row>
    <row r="853" spans="1:35" ht="15.7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</row>
    <row r="854" spans="1:35" ht="15.7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</row>
    <row r="855" spans="1:35" ht="15.7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</row>
    <row r="856" spans="1:35" ht="15.7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</row>
    <row r="857" spans="1:35" ht="15.7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</row>
    <row r="858" spans="1:35" ht="15.7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</row>
    <row r="859" spans="1:35" ht="15.7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</row>
    <row r="860" spans="1:35" ht="15.7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</row>
    <row r="861" spans="1:35" ht="15.7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</row>
    <row r="862" spans="1:35" ht="15.7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</row>
    <row r="863" spans="1:35" ht="15.7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</row>
    <row r="864" spans="1:35" ht="15.7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</row>
    <row r="865" spans="1:35" ht="15.7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</row>
    <row r="866" spans="1:35" ht="15.7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</row>
    <row r="867" spans="1:35" ht="15.7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</row>
    <row r="868" spans="1:35" ht="15.7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</row>
    <row r="869" spans="1:35" ht="15.7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</row>
    <row r="870" spans="1:35" ht="15.7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</row>
    <row r="871" spans="1:35" ht="15.7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</row>
    <row r="872" spans="1:35" ht="15.7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</row>
    <row r="873" spans="1:35" ht="15.7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</row>
    <row r="874" spans="1:35" ht="15.7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</row>
    <row r="875" spans="1:35" ht="15.7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</row>
    <row r="876" spans="1:35" ht="15.7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</row>
    <row r="877" spans="1:35" ht="15.7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</row>
    <row r="878" spans="1:35" ht="15.7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</row>
    <row r="879" spans="1:35" ht="15.7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</row>
    <row r="880" spans="1:35" ht="15.7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</row>
    <row r="881" spans="1:35" ht="15.7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</row>
    <row r="882" spans="1:35" ht="15.7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</row>
    <row r="883" spans="1:35" ht="15.7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</row>
    <row r="884" spans="1:35" ht="15.7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</row>
    <row r="885" spans="1:35" ht="15.7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</row>
    <row r="886" spans="1:35" ht="15.7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</row>
    <row r="887" spans="1:35" ht="15.7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</row>
    <row r="888" spans="1:35" ht="15.7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</row>
    <row r="889" spans="1:35" ht="15.7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</row>
    <row r="890" spans="1:35" ht="15.7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</row>
    <row r="891" spans="1:35" ht="15.7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</row>
    <row r="892" spans="1:35" ht="15.7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</row>
    <row r="893" spans="1:35" ht="15.7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</row>
    <row r="894" spans="1:35" ht="15.7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</row>
    <row r="895" spans="1:35" ht="15.7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</row>
    <row r="896" spans="1:35" ht="15.7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</row>
    <row r="897" spans="1:35" ht="15.7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</row>
    <row r="898" spans="1:35" ht="15.7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</row>
    <row r="899" spans="1:35" ht="15.7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</row>
    <row r="900" spans="1:35" ht="15.7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</row>
    <row r="901" spans="1:35" ht="15.7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</row>
    <row r="902" spans="1:35" ht="15.7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</row>
    <row r="903" spans="1:35" ht="15.7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</row>
    <row r="904" spans="1:35" ht="15.7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</row>
    <row r="905" spans="1:35" ht="15.7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</row>
    <row r="906" spans="1:35" ht="15.7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</row>
    <row r="907" spans="1:35" ht="15.7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</row>
    <row r="908" spans="1:35" ht="15.7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</row>
    <row r="909" spans="1:35" ht="15.7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</row>
    <row r="910" spans="1:35" ht="15.7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</row>
    <row r="911" spans="1:35" ht="15.7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</row>
    <row r="912" spans="1:35" ht="15.7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</row>
    <row r="913" spans="1:35" ht="15.7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</row>
    <row r="914" spans="1:35" ht="15.7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</row>
    <row r="915" spans="1:35" ht="15.7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</row>
    <row r="916" spans="1:35" ht="15.7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</row>
    <row r="917" spans="1:35" ht="15.7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</row>
    <row r="918" spans="1:35" ht="15.7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</row>
    <row r="919" spans="1:35" ht="15.7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</row>
    <row r="920" spans="1:35" ht="15.7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</row>
    <row r="921" spans="1:35" ht="15.7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</row>
    <row r="922" spans="1:35" ht="15.7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</row>
    <row r="923" spans="1:35" ht="15.7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</row>
    <row r="924" spans="1:35" ht="15.7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</row>
    <row r="925" spans="1:35" ht="15.7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</row>
    <row r="926" spans="1:35" ht="15.7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</row>
    <row r="927" spans="1:35" ht="15.7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</row>
    <row r="928" spans="1:35" ht="15.7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</row>
    <row r="929" spans="1:35" ht="15.7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</row>
    <row r="930" spans="1:35" ht="15.7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</row>
    <row r="931" spans="1:35" ht="15.7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</row>
    <row r="932" spans="1:35" ht="15.7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</row>
    <row r="933" spans="1:35" ht="15.7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</row>
    <row r="934" spans="1:35" ht="15.7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</row>
    <row r="935" spans="1:35" ht="15.7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</row>
    <row r="936" spans="1:35" ht="15.7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</row>
    <row r="937" spans="1:35" ht="15.7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</row>
    <row r="938" spans="1:35" ht="15.7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</row>
    <row r="939" spans="1:35" ht="15.7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</row>
    <row r="940" spans="1:35" ht="15.7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</row>
    <row r="941" spans="1:35" ht="15.7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</row>
    <row r="942" spans="1:35" ht="15.7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</row>
    <row r="943" spans="1:35" ht="15.7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</row>
    <row r="944" spans="1:35" ht="15.7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</row>
    <row r="945" spans="1:35" ht="15.7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</row>
    <row r="946" spans="1:35" ht="15.7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</row>
    <row r="947" spans="1:35" ht="15.7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</row>
    <row r="948" spans="1:35" ht="15.7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</row>
    <row r="949" spans="1:35" ht="15.7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</row>
    <row r="950" spans="1:35" ht="15.7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</row>
    <row r="951" spans="1:35" ht="15.7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</row>
    <row r="952" spans="1:35" ht="15.7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</row>
    <row r="953" spans="1:35" ht="15.7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</row>
    <row r="954" spans="1:35" ht="15.7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</row>
    <row r="955" spans="1:35" ht="15.7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</row>
    <row r="956" spans="1:35" ht="15.7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</row>
    <row r="957" spans="1:35" ht="15.7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</row>
    <row r="958" spans="1:35" ht="15.7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</row>
    <row r="959" spans="1:35" ht="15.7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</row>
    <row r="960" spans="1:35" ht="15.7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</row>
    <row r="961" spans="1:35" ht="15.7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</row>
    <row r="962" spans="1:35" ht="15.7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</row>
    <row r="963" spans="1:35" ht="15.7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</row>
    <row r="964" spans="1:35" ht="15.7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</row>
    <row r="965" spans="1:35" ht="15.7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</row>
    <row r="966" spans="1:35" ht="15.7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</row>
    <row r="967" spans="1:35" ht="15.7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</row>
    <row r="968" spans="1:35" ht="15.7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</row>
    <row r="969" spans="1:35" ht="15.7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</row>
    <row r="970" spans="1:35" ht="15.7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</row>
    <row r="971" spans="1:35" ht="15.7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</row>
    <row r="972" spans="1:35" ht="15.7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</row>
    <row r="973" spans="1:35" ht="15.7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</row>
    <row r="974" spans="1:35" ht="15.7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</row>
    <row r="975" spans="1:35" ht="15.7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</row>
    <row r="976" spans="1:35" ht="15.7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</row>
    <row r="977" spans="1:35" ht="15.7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</row>
    <row r="978" spans="1:35" ht="15.7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</row>
    <row r="979" spans="1:35" ht="15.7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</row>
    <row r="980" spans="1:35" ht="15.7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</row>
    <row r="981" spans="1:35" ht="15.7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</row>
    <row r="982" spans="1:35" ht="15.7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</row>
    <row r="983" spans="1:35" ht="15.7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</row>
    <row r="984" spans="1:35" ht="15.7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</row>
    <row r="985" spans="1:35" ht="15.7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</row>
    <row r="986" spans="1:35" ht="15.7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</row>
    <row r="987" spans="1:35" ht="15.7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</row>
    <row r="988" spans="1:35" ht="15.7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</row>
    <row r="989" spans="1:35" ht="15.7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</row>
    <row r="990" spans="1:35" ht="15.7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</row>
    <row r="991" spans="1:35" ht="15.7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</row>
    <row r="992" spans="1:35" ht="15.7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</row>
    <row r="993" spans="1:35" ht="15.7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</row>
    <row r="994" spans="1:35" ht="15.7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</row>
    <row r="995" spans="1:35" ht="15.7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</row>
    <row r="996" spans="1:35" ht="15.7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</row>
    <row r="997" spans="1:35" ht="15.7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</row>
    <row r="998" spans="1:35" ht="15.7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</row>
    <row r="999" spans="1:35" ht="15.7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</row>
    <row r="1000" spans="1:35" ht="15.7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</row>
    <row r="1001" spans="1:35" ht="15.7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</row>
    <row r="1002" spans="1:35" ht="15.7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</row>
    <row r="1003" spans="1:35" ht="15.7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</row>
    <row r="1004" spans="1:35" ht="15.7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</row>
    <row r="1005" spans="1:35" ht="15.7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</row>
    <row r="1006" spans="1:35" ht="15.7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</row>
    <row r="1007" spans="1:35" ht="15.7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5"/>
      <c r="AH1007" s="25"/>
      <c r="AI1007" s="25"/>
    </row>
    <row r="1008" spans="1:35" ht="15.7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25"/>
      <c r="AG1008" s="25"/>
      <c r="AH1008" s="25"/>
      <c r="AI1008" s="25"/>
    </row>
    <row r="1009" spans="1:35" ht="15.7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</row>
    <row r="1010" spans="1:35" ht="15.7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</row>
    <row r="1011" spans="1:35" ht="15.7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</row>
    <row r="1012" spans="1:35" ht="15.7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5"/>
      <c r="AH1012" s="25"/>
      <c r="AI1012" s="25"/>
    </row>
    <row r="1013" spans="1:35" ht="15.7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</row>
    <row r="1014" spans="1:35" ht="15.7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5"/>
      <c r="AH1014" s="25"/>
      <c r="AI1014" s="25"/>
    </row>
    <row r="1015" spans="1:35" ht="15.7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/>
      <c r="AI1015" s="25"/>
    </row>
    <row r="1016" spans="1:35" ht="15.7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5"/>
      <c r="AF1016" s="25"/>
      <c r="AG1016" s="25"/>
      <c r="AH1016" s="25"/>
      <c r="AI1016" s="25"/>
    </row>
    <row r="1017" spans="1:35" ht="15.7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5"/>
      <c r="AH1017" s="25"/>
      <c r="AI1017" s="25"/>
    </row>
    <row r="1018" spans="1:35" ht="15.7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/>
      <c r="AI1018" s="25"/>
    </row>
    <row r="1019" spans="1:35" ht="15.7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5"/>
      <c r="AH1019" s="25"/>
      <c r="AI1019" s="25"/>
    </row>
    <row r="1020" spans="1:35" ht="15.7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</row>
    <row r="1021" spans="1:35" ht="15.7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5"/>
      <c r="AH1021" s="25"/>
      <c r="AI1021" s="25"/>
    </row>
    <row r="1022" spans="1:35" ht="15.7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/>
    </row>
    <row r="1023" spans="1:35" ht="15.7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5"/>
      <c r="AH1023" s="25"/>
      <c r="AI1023" s="25"/>
    </row>
    <row r="1024" spans="1:35" ht="15.7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5"/>
      <c r="AH1024" s="25"/>
      <c r="AI1024" s="25"/>
    </row>
    <row r="1025" spans="1:35" ht="15.7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5"/>
      <c r="AH1025" s="25"/>
      <c r="AI1025" s="25"/>
    </row>
    <row r="1026" spans="1:35" ht="15.7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/>
    </row>
    <row r="1027" spans="1:35" ht="15.7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5"/>
      <c r="AH1027" s="25"/>
      <c r="AI1027" s="25"/>
    </row>
    <row r="1028" spans="1:35" ht="15.7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</row>
    <row r="1029" spans="1:35" ht="15.7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5"/>
      <c r="AF1029" s="25"/>
      <c r="AG1029" s="25"/>
      <c r="AH1029" s="25"/>
      <c r="AI1029" s="25"/>
    </row>
    <row r="1030" spans="1:35" ht="15.7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5"/>
      <c r="AH1030" s="25"/>
      <c r="AI1030" s="25"/>
    </row>
    <row r="1031" spans="1:35" ht="15.7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5"/>
      <c r="AH1031" s="25"/>
      <c r="AI1031" s="25"/>
    </row>
    <row r="1032" spans="1:35" ht="15.7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5"/>
      <c r="AF1032" s="25"/>
      <c r="AG1032" s="25"/>
      <c r="AH1032" s="25"/>
      <c r="AI1032" s="25"/>
    </row>
    <row r="1033" spans="1:35" ht="15.7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5"/>
      <c r="AH1033" s="25"/>
      <c r="AI1033" s="25"/>
    </row>
    <row r="1034" spans="1:35" ht="15.7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5"/>
      <c r="AF1034" s="25"/>
      <c r="AG1034" s="25"/>
      <c r="AH1034" s="25"/>
      <c r="AI1034" s="25"/>
    </row>
    <row r="1035" spans="1:35" ht="15.7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5"/>
      <c r="AF1035" s="25"/>
      <c r="AG1035" s="25"/>
      <c r="AH1035" s="25"/>
      <c r="AI1035" s="25"/>
    </row>
    <row r="1036" spans="1:35" ht="15.7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</row>
    <row r="1037" spans="1:35" ht="15.7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</row>
    <row r="1038" spans="1:35" ht="15.7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</row>
    <row r="1039" spans="1:35" ht="15.7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</row>
    <row r="1040" spans="1:35" ht="15.7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5"/>
      <c r="AF1040" s="25"/>
      <c r="AG1040" s="25"/>
      <c r="AH1040" s="25"/>
      <c r="AI1040" s="25"/>
    </row>
    <row r="1041" spans="1:35" ht="15.7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</row>
    <row r="1042" spans="1:35" ht="15.7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</row>
    <row r="1043" spans="1:35" ht="15.7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</row>
    <row r="1044" spans="1:35" ht="15.7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5"/>
      <c r="AF1044" s="25"/>
      <c r="AG1044" s="25"/>
      <c r="AH1044" s="25"/>
      <c r="AI1044" s="25"/>
    </row>
    <row r="1045" spans="1:35" ht="15.7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</row>
    <row r="1046" spans="1:35" ht="15.7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/>
    </row>
    <row r="1047" spans="1:35" ht="15.7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/>
    </row>
    <row r="1048" spans="1:35" ht="15.7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</row>
    <row r="1049" spans="1:35" ht="15.7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</row>
    <row r="1050" spans="1:35" ht="15.7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/>
      <c r="AF1050" s="25"/>
      <c r="AG1050" s="25"/>
      <c r="AH1050" s="25"/>
      <c r="AI1050" s="25"/>
    </row>
    <row r="1051" spans="1:35" ht="15.7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</row>
    <row r="1052" spans="1:35" ht="15.7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5"/>
      <c r="AF1052" s="25"/>
      <c r="AG1052" s="25"/>
      <c r="AH1052" s="25"/>
      <c r="AI1052" s="25"/>
    </row>
    <row r="1053" spans="1:35" ht="15.7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</row>
    <row r="1054" spans="1:35" ht="15.7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</row>
    <row r="1055" spans="1:35" ht="15.7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</row>
    <row r="1056" spans="1:35" ht="15.7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</row>
    <row r="1057" spans="1:35" ht="15.7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/>
      <c r="AI1057" s="25"/>
    </row>
    <row r="1058" spans="1:35" ht="15.7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5"/>
      <c r="AF1058" s="25"/>
      <c r="AG1058" s="25"/>
      <c r="AH1058" s="25"/>
      <c r="AI1058" s="25"/>
    </row>
    <row r="1059" spans="1:35" ht="15.7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</row>
    <row r="1060" spans="1:35" ht="15.7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5"/>
      <c r="AF1060" s="25"/>
      <c r="AG1060" s="25"/>
      <c r="AH1060" s="25"/>
      <c r="AI1060" s="25"/>
    </row>
    <row r="1061" spans="1:35" ht="15.7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/>
    </row>
    <row r="1062" spans="1:35" ht="15.7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/>
    </row>
    <row r="1063" spans="1:35" ht="15.7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5"/>
      <c r="AF1063" s="25"/>
      <c r="AG1063" s="25"/>
      <c r="AH1063" s="25"/>
      <c r="AI1063" s="25"/>
    </row>
    <row r="1064" spans="1:35" ht="15.7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5"/>
      <c r="AF1064" s="25"/>
      <c r="AG1064" s="25"/>
      <c r="AH1064" s="25"/>
      <c r="AI1064" s="25"/>
    </row>
    <row r="1065" spans="1:35" ht="15.7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5"/>
      <c r="AF1065" s="25"/>
      <c r="AG1065" s="25"/>
      <c r="AH1065" s="25"/>
      <c r="AI1065" s="25"/>
    </row>
    <row r="1066" spans="1:35" ht="15.7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</row>
    <row r="1067" spans="1:35" ht="15.7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</row>
    <row r="1068" spans="1:35" ht="15.7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5"/>
      <c r="AF1068" s="25"/>
      <c r="AG1068" s="25"/>
      <c r="AH1068" s="25"/>
      <c r="AI1068" s="25"/>
    </row>
    <row r="1069" spans="1:35" ht="15.7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5"/>
      <c r="AF1069" s="25"/>
      <c r="AG1069" s="25"/>
      <c r="AH1069" s="25"/>
      <c r="AI1069" s="25"/>
    </row>
    <row r="1070" spans="1:35" ht="15.7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5"/>
      <c r="AF1070" s="25"/>
      <c r="AG1070" s="25"/>
      <c r="AH1070" s="25"/>
      <c r="AI1070" s="25"/>
    </row>
    <row r="1071" spans="1:35" ht="15.7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</row>
    <row r="1072" spans="1:35" ht="15.7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</row>
    <row r="1073" spans="1:35" ht="15.7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</row>
    <row r="1074" spans="1:35" ht="15.7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5"/>
      <c r="AF1074" s="25"/>
      <c r="AG1074" s="25"/>
      <c r="AH1074" s="25"/>
      <c r="AI1074" s="25"/>
    </row>
    <row r="1075" spans="1:35" ht="15.7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5"/>
      <c r="AF1075" s="25"/>
      <c r="AG1075" s="25"/>
      <c r="AH1075" s="25"/>
      <c r="AI1075" s="25"/>
    </row>
    <row r="1076" spans="1:35" ht="15.7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</row>
    <row r="1077" spans="1:35" ht="15.7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5"/>
      <c r="AF1077" s="25"/>
      <c r="AG1077" s="25"/>
      <c r="AH1077" s="25"/>
      <c r="AI1077" s="25"/>
    </row>
    <row r="1078" spans="1:35" ht="15.7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</row>
    <row r="1079" spans="1:35" ht="15.7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5"/>
      <c r="AF1079" s="25"/>
      <c r="AG1079" s="25"/>
      <c r="AH1079" s="25"/>
      <c r="AI1079" s="25"/>
    </row>
    <row r="1080" spans="1:35" ht="15.7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/>
      <c r="AI1080" s="25"/>
    </row>
    <row r="1081" spans="1:35" ht="15.7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</row>
    <row r="1082" spans="1:35" ht="15.7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5"/>
      <c r="AF1082" s="25"/>
      <c r="AG1082" s="25"/>
      <c r="AH1082" s="25"/>
      <c r="AI1082" s="25"/>
    </row>
    <row r="1083" spans="1:35" ht="15.7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5"/>
      <c r="AF1083" s="25"/>
      <c r="AG1083" s="25"/>
      <c r="AH1083" s="25"/>
      <c r="AI1083" s="25"/>
    </row>
    <row r="1084" spans="1:35" ht="15.7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</row>
    <row r="1085" spans="1:35" ht="15.7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/>
    </row>
    <row r="1086" spans="1:35" ht="15.7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</row>
    <row r="1087" spans="1:35" ht="15.7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</row>
    <row r="1088" spans="1:35" ht="15.7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5"/>
      <c r="AF1088" s="25"/>
      <c r="AG1088" s="25"/>
      <c r="AH1088" s="25"/>
      <c r="AI1088" s="25"/>
    </row>
    <row r="1089" spans="1:35" ht="15.7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5"/>
      <c r="AF1089" s="25"/>
      <c r="AG1089" s="25"/>
      <c r="AH1089" s="25"/>
      <c r="AI1089" s="25"/>
    </row>
    <row r="1090" spans="1:35" ht="15.7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</row>
    <row r="1091" spans="1:35" ht="15.7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5"/>
      <c r="AF1091" s="25"/>
      <c r="AG1091" s="25"/>
      <c r="AH1091" s="25"/>
      <c r="AI1091" s="25"/>
    </row>
    <row r="1092" spans="1:35" ht="15.7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  <c r="AI1092" s="25"/>
    </row>
    <row r="1093" spans="1:35" ht="15.7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5"/>
      <c r="AF1093" s="25"/>
      <c r="AG1093" s="25"/>
      <c r="AH1093" s="25"/>
      <c r="AI1093" s="25"/>
    </row>
    <row r="1094" spans="1:35" ht="15.7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5"/>
      <c r="AF1094" s="25"/>
      <c r="AG1094" s="25"/>
      <c r="AH1094" s="25"/>
      <c r="AI1094" s="25"/>
    </row>
    <row r="1095" spans="1:35" ht="15.7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25"/>
      <c r="AG1095" s="25"/>
      <c r="AH1095" s="25"/>
      <c r="AI1095" s="25"/>
    </row>
    <row r="1096" spans="1:35" ht="15.7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5"/>
      <c r="AF1096" s="25"/>
      <c r="AG1096" s="25"/>
      <c r="AH1096" s="25"/>
      <c r="AI1096" s="25"/>
    </row>
    <row r="1097" spans="1:35" ht="15.7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5"/>
      <c r="AF1097" s="25"/>
      <c r="AG1097" s="25"/>
      <c r="AH1097" s="25"/>
      <c r="AI1097" s="25"/>
    </row>
    <row r="1098" spans="1:35" ht="15.7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</row>
    <row r="1099" spans="1:35" ht="15.7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</row>
    <row r="1100" spans="1:35" ht="15.7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5"/>
      <c r="AF1100" s="25"/>
      <c r="AG1100" s="25"/>
      <c r="AH1100" s="25"/>
      <c r="AI1100" s="25"/>
    </row>
    <row r="1101" spans="1:35" ht="15.7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5"/>
      <c r="AF1101" s="25"/>
      <c r="AG1101" s="25"/>
      <c r="AH1101" s="25"/>
      <c r="AI1101" s="25"/>
    </row>
    <row r="1102" spans="1:35" ht="15.7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</row>
    <row r="1103" spans="1:35" ht="15.7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</row>
    <row r="1104" spans="1:35" ht="15.7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/>
      <c r="AI1104" s="25"/>
    </row>
    <row r="1105" spans="1:35" ht="15.7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</row>
    <row r="1106" spans="1:35" ht="15.7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</row>
    <row r="1107" spans="1:35" ht="15.7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</row>
    <row r="1108" spans="1:35" ht="15.7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</row>
    <row r="1109" spans="1:35" ht="15.7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/>
    </row>
    <row r="1110" spans="1:35" ht="15.7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/>
    </row>
    <row r="1111" spans="1:35" ht="15.7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</row>
    <row r="1112" spans="1:35" ht="15.7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</row>
    <row r="1113" spans="1:35" ht="15.7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</row>
    <row r="1114" spans="1:35" ht="15.7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5"/>
      <c r="AF1114" s="25"/>
      <c r="AG1114" s="25"/>
      <c r="AH1114" s="25"/>
      <c r="AI1114" s="25"/>
    </row>
    <row r="1115" spans="1:35" ht="15.7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5"/>
      <c r="AF1115" s="25"/>
      <c r="AG1115" s="25"/>
      <c r="AH1115" s="25"/>
      <c r="AI1115" s="25"/>
    </row>
    <row r="1116" spans="1:35" ht="15.7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</row>
    <row r="1117" spans="1:35" ht="15.7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5"/>
      <c r="AF1117" s="25"/>
      <c r="AG1117" s="25"/>
      <c r="AH1117" s="25"/>
      <c r="AI1117" s="25"/>
    </row>
    <row r="1118" spans="1:35" ht="15.7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</row>
    <row r="1119" spans="1:35" ht="15.7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5"/>
      <c r="AF1119" s="25"/>
      <c r="AG1119" s="25"/>
      <c r="AH1119" s="25"/>
      <c r="AI1119" s="25"/>
    </row>
    <row r="1120" spans="1:35" ht="15.7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</row>
    <row r="1121" spans="1:35" ht="15.7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5"/>
      <c r="AF1121" s="25"/>
      <c r="AG1121" s="25"/>
      <c r="AH1121" s="25"/>
      <c r="AI1121" s="25"/>
    </row>
    <row r="1122" spans="1:35" ht="15.7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/>
      <c r="AI1122" s="25"/>
    </row>
    <row r="1123" spans="1:35" ht="15.75">
      <c r="A1123" s="25"/>
      <c r="B1123" s="25"/>
      <c r="C1123" s="25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/>
      <c r="AI1123" s="25"/>
    </row>
    <row r="1124" spans="1:35" ht="15.75">
      <c r="A1124" s="25"/>
      <c r="B1124" s="25"/>
      <c r="C1124" s="25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/>
      <c r="AI1124" s="25"/>
    </row>
    <row r="1125" spans="1:35" ht="15.75">
      <c r="A1125" s="25"/>
      <c r="B1125" s="25"/>
      <c r="C1125" s="25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</row>
    <row r="1126" spans="1:35" ht="15.75">
      <c r="A1126" s="25"/>
      <c r="B1126" s="25"/>
      <c r="C1126" s="25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  <c r="AC1126" s="25"/>
      <c r="AD1126" s="25"/>
      <c r="AE1126" s="25"/>
      <c r="AF1126" s="25"/>
      <c r="AG1126" s="25"/>
      <c r="AH1126" s="25"/>
      <c r="AI1126" s="25"/>
    </row>
    <row r="1127" spans="1:35" ht="15.75">
      <c r="A1127" s="25"/>
      <c r="B1127" s="25"/>
      <c r="C1127" s="25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/>
    </row>
    <row r="1128" spans="1:35" ht="15.75">
      <c r="A1128" s="25"/>
      <c r="B1128" s="25"/>
      <c r="C1128" s="25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/>
    </row>
    <row r="1129" spans="1:35" ht="15.75">
      <c r="A1129" s="25"/>
      <c r="B1129" s="25"/>
      <c r="C1129" s="25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/>
    </row>
    <row r="1130" spans="1:35" ht="15.75">
      <c r="A1130" s="25"/>
      <c r="B1130" s="25"/>
      <c r="C1130" s="25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  <c r="AC1130" s="25"/>
      <c r="AD1130" s="25"/>
      <c r="AE1130" s="25"/>
      <c r="AF1130" s="25"/>
      <c r="AG1130" s="25"/>
      <c r="AH1130" s="25"/>
      <c r="AI1130" s="25"/>
    </row>
    <row r="1131" spans="1:35" ht="15.75">
      <c r="A1131" s="25"/>
      <c r="B1131" s="25"/>
      <c r="C1131" s="25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5"/>
      <c r="AC1131" s="25"/>
      <c r="AD1131" s="25"/>
      <c r="AE1131" s="25"/>
      <c r="AF1131" s="25"/>
      <c r="AG1131" s="25"/>
      <c r="AH1131" s="25"/>
      <c r="AI1131" s="25"/>
    </row>
    <row r="1132" spans="1:35" ht="15.75">
      <c r="A1132" s="25"/>
      <c r="B1132" s="25"/>
      <c r="C1132" s="25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5"/>
      <c r="AC1132" s="25"/>
      <c r="AD1132" s="25"/>
      <c r="AE1132" s="25"/>
      <c r="AF1132" s="25"/>
      <c r="AG1132" s="25"/>
      <c r="AH1132" s="25"/>
      <c r="AI1132" s="25"/>
    </row>
    <row r="1133" spans="1:35" ht="15.75">
      <c r="A1133" s="25"/>
      <c r="B1133" s="25"/>
      <c r="C1133" s="25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  <c r="AC1133" s="25"/>
      <c r="AD1133" s="25"/>
      <c r="AE1133" s="25"/>
      <c r="AF1133" s="25"/>
      <c r="AG1133" s="25"/>
      <c r="AH1133" s="25"/>
      <c r="AI1133" s="25"/>
    </row>
    <row r="1134" spans="1:35" ht="15.75">
      <c r="A1134" s="25"/>
      <c r="B1134" s="25"/>
      <c r="C1134" s="25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5"/>
      <c r="AC1134" s="25"/>
      <c r="AD1134" s="25"/>
      <c r="AE1134" s="25"/>
      <c r="AF1134" s="25"/>
      <c r="AG1134" s="25"/>
      <c r="AH1134" s="25"/>
      <c r="AI1134" s="25"/>
    </row>
    <row r="1135" spans="1:35" ht="15.75">
      <c r="A1135" s="25"/>
      <c r="B1135" s="25"/>
      <c r="C1135" s="25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  <c r="AC1135" s="25"/>
      <c r="AD1135" s="25"/>
      <c r="AE1135" s="25"/>
      <c r="AF1135" s="25"/>
      <c r="AG1135" s="25"/>
      <c r="AH1135" s="25"/>
      <c r="AI1135" s="25"/>
    </row>
    <row r="1136" spans="1:35" ht="15.75">
      <c r="A1136" s="25"/>
      <c r="B1136" s="25"/>
      <c r="C1136" s="25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5"/>
      <c r="AC1136" s="25"/>
      <c r="AD1136" s="25"/>
      <c r="AE1136" s="25"/>
      <c r="AF1136" s="25"/>
      <c r="AG1136" s="25"/>
      <c r="AH1136" s="25"/>
      <c r="AI1136" s="25"/>
    </row>
    <row r="1137" spans="1:35" ht="15.75">
      <c r="A1137" s="25"/>
      <c r="B1137" s="25"/>
      <c r="C1137" s="25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  <c r="AC1137" s="25"/>
      <c r="AD1137" s="25"/>
      <c r="AE1137" s="25"/>
      <c r="AF1137" s="25"/>
      <c r="AG1137" s="25"/>
      <c r="AH1137" s="25"/>
      <c r="AI1137" s="25"/>
    </row>
    <row r="1138" spans="1:35" ht="15.75">
      <c r="A1138" s="25"/>
      <c r="B1138" s="25"/>
      <c r="C1138" s="25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  <c r="AC1138" s="25"/>
      <c r="AD1138" s="25"/>
      <c r="AE1138" s="25"/>
      <c r="AF1138" s="25"/>
      <c r="AG1138" s="25"/>
      <c r="AH1138" s="25"/>
      <c r="AI1138" s="25"/>
    </row>
    <row r="1139" spans="1:35" ht="15.75">
      <c r="A1139" s="25"/>
      <c r="B1139" s="25"/>
      <c r="C1139" s="25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5"/>
      <c r="AC1139" s="25"/>
      <c r="AD1139" s="25"/>
      <c r="AE1139" s="25"/>
      <c r="AF1139" s="25"/>
      <c r="AG1139" s="25"/>
      <c r="AH1139" s="25"/>
      <c r="AI1139" s="25"/>
    </row>
    <row r="1140" spans="1:35" ht="15.75">
      <c r="A1140" s="25"/>
      <c r="B1140" s="25"/>
      <c r="C1140" s="25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  <c r="AC1140" s="25"/>
      <c r="AD1140" s="25"/>
      <c r="AE1140" s="25"/>
      <c r="AF1140" s="25"/>
      <c r="AG1140" s="25"/>
      <c r="AH1140" s="25"/>
      <c r="AI1140" s="25"/>
    </row>
    <row r="1141" spans="1:35" ht="15.75">
      <c r="A1141" s="25"/>
      <c r="B1141" s="25"/>
      <c r="C1141" s="25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  <c r="AC1141" s="25"/>
      <c r="AD1141" s="25"/>
      <c r="AE1141" s="25"/>
      <c r="AF1141" s="25"/>
      <c r="AG1141" s="25"/>
      <c r="AH1141" s="25"/>
      <c r="AI1141" s="25"/>
    </row>
    <row r="1142" spans="1:35" ht="15.75">
      <c r="A1142" s="25"/>
      <c r="B1142" s="25"/>
      <c r="C1142" s="25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</row>
    <row r="1143" spans="1:35" ht="15.75">
      <c r="A1143" s="25"/>
      <c r="B1143" s="25"/>
      <c r="C1143" s="25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  <c r="AC1143" s="25"/>
      <c r="AD1143" s="25"/>
      <c r="AE1143" s="25"/>
      <c r="AF1143" s="25"/>
      <c r="AG1143" s="25"/>
      <c r="AH1143" s="25"/>
      <c r="AI1143" s="25"/>
    </row>
    <row r="1144" spans="1:35" ht="15.75">
      <c r="A1144" s="25"/>
      <c r="B1144" s="25"/>
      <c r="C1144" s="25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</row>
    <row r="1145" spans="1:35" ht="15.75">
      <c r="A1145" s="25"/>
      <c r="B1145" s="25"/>
      <c r="C1145" s="25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</row>
    <row r="1146" spans="1:35" ht="15.75">
      <c r="A1146" s="25"/>
      <c r="B1146" s="25"/>
      <c r="C1146" s="25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</row>
    <row r="1147" spans="1:35" ht="15.75">
      <c r="A1147" s="25"/>
      <c r="B1147" s="25"/>
      <c r="C1147" s="25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</row>
    <row r="1148" spans="1:35" ht="15.75">
      <c r="A1148" s="25"/>
      <c r="B1148" s="25"/>
      <c r="C1148" s="25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  <c r="AC1148" s="25"/>
      <c r="AD1148" s="25"/>
      <c r="AE1148" s="25"/>
      <c r="AF1148" s="25"/>
      <c r="AG1148" s="25"/>
      <c r="AH1148" s="25"/>
      <c r="AI1148" s="25"/>
    </row>
    <row r="1149" spans="1:35" ht="15.75">
      <c r="A1149" s="25"/>
      <c r="B1149" s="25"/>
      <c r="C1149" s="25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</row>
    <row r="1150" spans="1:35" ht="15.75">
      <c r="A1150" s="25"/>
      <c r="B1150" s="25"/>
      <c r="C1150" s="25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</row>
    <row r="1151" spans="1:35" ht="15.75">
      <c r="A1151" s="25"/>
      <c r="B1151" s="25"/>
      <c r="C1151" s="25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5"/>
      <c r="AC1151" s="25"/>
      <c r="AD1151" s="25"/>
      <c r="AE1151" s="25"/>
      <c r="AF1151" s="25"/>
      <c r="AG1151" s="25"/>
      <c r="AH1151" s="25"/>
      <c r="AI1151" s="25"/>
    </row>
    <row r="1152" spans="1:35" ht="15.75">
      <c r="A1152" s="25"/>
      <c r="B1152" s="25"/>
      <c r="C1152" s="25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</row>
    <row r="1153" spans="1:35" ht="15.75">
      <c r="A1153" s="25"/>
      <c r="B1153" s="25"/>
      <c r="C1153" s="25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</row>
    <row r="1154" spans="1:35" ht="15.75">
      <c r="A1154" s="25"/>
      <c r="B1154" s="25"/>
      <c r="C1154" s="25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</row>
    <row r="1155" spans="1:35" ht="15.75">
      <c r="A1155" s="25"/>
      <c r="B1155" s="25"/>
      <c r="C1155" s="25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  <c r="AC1155" s="25"/>
      <c r="AD1155" s="25"/>
      <c r="AE1155" s="25"/>
      <c r="AF1155" s="25"/>
      <c r="AG1155" s="25"/>
      <c r="AH1155" s="25"/>
      <c r="AI1155" s="25"/>
    </row>
    <row r="1156" spans="1:35" ht="15.75">
      <c r="A1156" s="25"/>
      <c r="B1156" s="25"/>
      <c r="C1156" s="25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/>
      <c r="AE1156" s="25"/>
      <c r="AF1156" s="25"/>
      <c r="AG1156" s="25"/>
      <c r="AH1156" s="25"/>
      <c r="AI1156" s="25"/>
    </row>
    <row r="1157" spans="1:35" ht="15.75">
      <c r="A1157" s="25"/>
      <c r="B1157" s="25"/>
      <c r="C1157" s="25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  <c r="AC1157" s="25"/>
      <c r="AD1157" s="25"/>
      <c r="AE1157" s="25"/>
      <c r="AF1157" s="25"/>
      <c r="AG1157" s="25"/>
      <c r="AH1157" s="25"/>
      <c r="AI1157" s="25"/>
    </row>
    <row r="1158" spans="1:35" ht="15.75">
      <c r="A1158" s="25"/>
      <c r="B1158" s="25"/>
      <c r="C1158" s="25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</row>
    <row r="1159" spans="1:35" ht="15.75">
      <c r="A1159" s="25"/>
      <c r="B1159" s="25"/>
      <c r="C1159" s="25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</row>
    <row r="1160" spans="1:35" ht="15.75">
      <c r="A1160" s="25"/>
      <c r="B1160" s="25"/>
      <c r="C1160" s="25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5"/>
      <c r="AC1160" s="25"/>
      <c r="AD1160" s="25"/>
      <c r="AE1160" s="25"/>
      <c r="AF1160" s="25"/>
      <c r="AG1160" s="25"/>
      <c r="AH1160" s="25"/>
      <c r="AI1160" s="25"/>
    </row>
    <row r="1161" spans="1:35" ht="15.75">
      <c r="A1161" s="25"/>
      <c r="B1161" s="25"/>
      <c r="C1161" s="25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  <c r="AC1161" s="25"/>
      <c r="AD1161" s="25"/>
      <c r="AE1161" s="25"/>
      <c r="AF1161" s="25"/>
      <c r="AG1161" s="25"/>
      <c r="AH1161" s="25"/>
      <c r="AI1161" s="25"/>
    </row>
    <row r="1162" spans="1:35" ht="15.75">
      <c r="A1162" s="25"/>
      <c r="B1162" s="25"/>
      <c r="C1162" s="25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5"/>
      <c r="AC1162" s="25"/>
      <c r="AD1162" s="25"/>
      <c r="AE1162" s="25"/>
      <c r="AF1162" s="25"/>
      <c r="AG1162" s="25"/>
      <c r="AH1162" s="25"/>
      <c r="AI1162" s="25"/>
    </row>
    <row r="1163" spans="1:35" ht="15.75">
      <c r="A1163" s="25"/>
      <c r="B1163" s="25"/>
      <c r="C1163" s="25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  <c r="AC1163" s="25"/>
      <c r="AD1163" s="25"/>
      <c r="AE1163" s="25"/>
      <c r="AF1163" s="25"/>
      <c r="AG1163" s="25"/>
      <c r="AH1163" s="25"/>
      <c r="AI1163" s="25"/>
    </row>
    <row r="1164" spans="1:35" ht="15.75">
      <c r="A1164" s="25"/>
      <c r="B1164" s="25"/>
      <c r="C1164" s="25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  <c r="AC1164" s="25"/>
      <c r="AD1164" s="25"/>
      <c r="AE1164" s="25"/>
      <c r="AF1164" s="25"/>
      <c r="AG1164" s="25"/>
      <c r="AH1164" s="25"/>
      <c r="AI1164" s="25"/>
    </row>
    <row r="1165" spans="1:35" ht="15.75">
      <c r="A1165" s="25"/>
      <c r="B1165" s="25"/>
      <c r="C1165" s="25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</row>
    <row r="1166" spans="1:35" ht="15.75">
      <c r="A1166" s="25"/>
      <c r="B1166" s="25"/>
      <c r="C1166" s="25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</row>
    <row r="1167" spans="1:35" ht="15.75">
      <c r="A1167" s="25"/>
      <c r="B1167" s="25"/>
      <c r="C1167" s="25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</row>
    <row r="1168" spans="1:35" ht="15.75">
      <c r="A1168" s="25"/>
      <c r="B1168" s="25"/>
      <c r="C1168" s="25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/>
    </row>
    <row r="1169" spans="1:35" ht="15.75">
      <c r="A1169" s="25"/>
      <c r="B1169" s="25"/>
      <c r="C1169" s="25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5"/>
      <c r="AC1169" s="25"/>
      <c r="AD1169" s="25"/>
      <c r="AE1169" s="25"/>
      <c r="AF1169" s="25"/>
      <c r="AG1169" s="25"/>
      <c r="AH1169" s="25"/>
      <c r="AI1169" s="25"/>
    </row>
    <row r="1170" spans="1:35" ht="15.75">
      <c r="A1170" s="25"/>
      <c r="B1170" s="25"/>
      <c r="C1170" s="25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</row>
    <row r="1171" spans="1:35" ht="15.75">
      <c r="A1171" s="25"/>
      <c r="B1171" s="25"/>
      <c r="C1171" s="25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5"/>
      <c r="AC1171" s="25"/>
      <c r="AD1171" s="25"/>
      <c r="AE1171" s="25"/>
      <c r="AF1171" s="25"/>
      <c r="AG1171" s="25"/>
      <c r="AH1171" s="25"/>
      <c r="AI1171" s="25"/>
    </row>
    <row r="1172" spans="1:35" ht="15.75">
      <c r="A1172" s="25"/>
      <c r="B1172" s="25"/>
      <c r="C1172" s="25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  <c r="AC1172" s="25"/>
      <c r="AD1172" s="25"/>
      <c r="AE1172" s="25"/>
      <c r="AF1172" s="25"/>
      <c r="AG1172" s="25"/>
      <c r="AH1172" s="25"/>
      <c r="AI1172" s="25"/>
    </row>
    <row r="1173" spans="1:35" ht="15.75">
      <c r="A1173" s="25"/>
      <c r="B1173" s="25"/>
      <c r="C1173" s="25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5"/>
      <c r="AC1173" s="25"/>
      <c r="AD1173" s="25"/>
      <c r="AE1173" s="25"/>
      <c r="AF1173" s="25"/>
      <c r="AG1173" s="25"/>
      <c r="AH1173" s="25"/>
      <c r="AI1173" s="25"/>
    </row>
    <row r="1174" spans="1:35" ht="15.75">
      <c r="A1174" s="25"/>
      <c r="B1174" s="25"/>
      <c r="C1174" s="25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</row>
    <row r="1175" spans="1:35" ht="15.75">
      <c r="A1175" s="25"/>
      <c r="B1175" s="25"/>
      <c r="C1175" s="25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/>
      <c r="AC1175" s="25"/>
      <c r="AD1175" s="25"/>
      <c r="AE1175" s="25"/>
      <c r="AF1175" s="25"/>
      <c r="AG1175" s="25"/>
      <c r="AH1175" s="25"/>
      <c r="AI1175" s="25"/>
    </row>
    <row r="1176" spans="1:35" ht="15.75">
      <c r="A1176" s="25"/>
      <c r="B1176" s="25"/>
      <c r="C1176" s="25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5"/>
      <c r="AC1176" s="25"/>
      <c r="AD1176" s="25"/>
      <c r="AE1176" s="25"/>
      <c r="AF1176" s="25"/>
      <c r="AG1176" s="25"/>
      <c r="AH1176" s="25"/>
      <c r="AI1176" s="25"/>
    </row>
    <row r="1177" spans="1:35" ht="15.75">
      <c r="A1177" s="25"/>
      <c r="B1177" s="25"/>
      <c r="C1177" s="25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5"/>
      <c r="AC1177" s="25"/>
      <c r="AD1177" s="25"/>
      <c r="AE1177" s="25"/>
      <c r="AF1177" s="25"/>
      <c r="AG1177" s="25"/>
      <c r="AH1177" s="25"/>
      <c r="AI1177" s="25"/>
    </row>
    <row r="1178" spans="1:35" ht="15.75">
      <c r="A1178" s="25"/>
      <c r="B1178" s="25"/>
      <c r="C1178" s="25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  <c r="AC1178" s="25"/>
      <c r="AD1178" s="25"/>
      <c r="AE1178" s="25"/>
      <c r="AF1178" s="25"/>
      <c r="AG1178" s="25"/>
      <c r="AH1178" s="25"/>
      <c r="AI1178" s="25"/>
    </row>
    <row r="1179" spans="1:35" ht="15.75">
      <c r="A1179" s="25"/>
      <c r="B1179" s="25"/>
      <c r="C1179" s="25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  <c r="AC1179" s="25"/>
      <c r="AD1179" s="25"/>
      <c r="AE1179" s="25"/>
      <c r="AF1179" s="25"/>
      <c r="AG1179" s="25"/>
      <c r="AH1179" s="25"/>
      <c r="AI1179" s="25"/>
    </row>
    <row r="1180" spans="1:35" ht="15.75">
      <c r="A1180" s="25"/>
      <c r="B1180" s="25"/>
      <c r="C1180" s="25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  <c r="AC1180" s="25"/>
      <c r="AD1180" s="25"/>
      <c r="AE1180" s="25"/>
      <c r="AF1180" s="25"/>
      <c r="AG1180" s="25"/>
      <c r="AH1180" s="25"/>
      <c r="AI1180" s="25"/>
    </row>
    <row r="1181" spans="1:35" ht="15.75">
      <c r="A1181" s="25"/>
      <c r="B1181" s="25"/>
      <c r="C1181" s="25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</row>
    <row r="1182" spans="1:35" ht="15.75">
      <c r="A1182" s="25"/>
      <c r="B1182" s="25"/>
      <c r="C1182" s="25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/>
      <c r="AI1182" s="25"/>
    </row>
    <row r="1183" spans="1:35" ht="15.75">
      <c r="A1183" s="25"/>
      <c r="B1183" s="25"/>
      <c r="C1183" s="25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5"/>
      <c r="AC1183" s="25"/>
      <c r="AD1183" s="25"/>
      <c r="AE1183" s="25"/>
      <c r="AF1183" s="25"/>
      <c r="AG1183" s="25"/>
      <c r="AH1183" s="25"/>
      <c r="AI1183" s="25"/>
    </row>
    <row r="1184" spans="1:35" ht="15.75">
      <c r="A1184" s="25"/>
      <c r="B1184" s="25"/>
      <c r="C1184" s="25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/>
      <c r="AC1184" s="25"/>
      <c r="AD1184" s="25"/>
      <c r="AE1184" s="25"/>
      <c r="AF1184" s="25"/>
      <c r="AG1184" s="25"/>
      <c r="AH1184" s="25"/>
      <c r="AI1184" s="25"/>
    </row>
    <row r="1185" spans="1:35" ht="15.75">
      <c r="A1185" s="25"/>
      <c r="B1185" s="25"/>
      <c r="C1185" s="25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5"/>
      <c r="AC1185" s="25"/>
      <c r="AD1185" s="25"/>
      <c r="AE1185" s="25"/>
      <c r="AF1185" s="25"/>
      <c r="AG1185" s="25"/>
      <c r="AH1185" s="25"/>
      <c r="AI1185" s="25"/>
    </row>
    <row r="1186" spans="1:35" ht="15.75">
      <c r="A1186" s="25"/>
      <c r="B1186" s="25"/>
      <c r="C1186" s="25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/>
    </row>
    <row r="1187" spans="1:35" ht="15.75">
      <c r="A1187" s="25"/>
      <c r="B1187" s="25"/>
      <c r="C1187" s="25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5"/>
      <c r="AC1187" s="25"/>
      <c r="AD1187" s="25"/>
      <c r="AE1187" s="25"/>
      <c r="AF1187" s="25"/>
      <c r="AG1187" s="25"/>
      <c r="AH1187" s="25"/>
      <c r="AI1187" s="25"/>
    </row>
    <row r="1188" spans="1:35" ht="15.75">
      <c r="A1188" s="25"/>
      <c r="B1188" s="25"/>
      <c r="C1188" s="25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  <c r="AC1188" s="25"/>
      <c r="AD1188" s="25"/>
      <c r="AE1188" s="25"/>
      <c r="AF1188" s="25"/>
      <c r="AG1188" s="25"/>
      <c r="AH1188" s="25"/>
      <c r="AI1188" s="25"/>
    </row>
    <row r="1189" spans="1:35" ht="15.75">
      <c r="A1189" s="25"/>
      <c r="B1189" s="25"/>
      <c r="C1189" s="25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5"/>
      <c r="AC1189" s="25"/>
      <c r="AD1189" s="25"/>
      <c r="AE1189" s="25"/>
      <c r="AF1189" s="25"/>
      <c r="AG1189" s="25"/>
      <c r="AH1189" s="25"/>
      <c r="AI1189" s="25"/>
    </row>
    <row r="1190" spans="1:35" ht="15.75">
      <c r="A1190" s="25"/>
      <c r="B1190" s="25"/>
      <c r="C1190" s="25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5"/>
      <c r="AC1190" s="25"/>
      <c r="AD1190" s="25"/>
      <c r="AE1190" s="25"/>
      <c r="AF1190" s="25"/>
      <c r="AG1190" s="25"/>
      <c r="AH1190" s="25"/>
      <c r="AI1190" s="25"/>
    </row>
    <row r="1191" spans="1:35" ht="15.75">
      <c r="A1191" s="25"/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5"/>
      <c r="AC1191" s="25"/>
      <c r="AD1191" s="25"/>
      <c r="AE1191" s="25"/>
      <c r="AF1191" s="25"/>
      <c r="AG1191" s="25"/>
      <c r="AH1191" s="25"/>
      <c r="AI1191" s="25"/>
    </row>
    <row r="1192" spans="1:35" ht="15.75">
      <c r="A1192" s="25"/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5"/>
      <c r="AC1192" s="25"/>
      <c r="AD1192" s="25"/>
      <c r="AE1192" s="25"/>
      <c r="AF1192" s="25"/>
      <c r="AG1192" s="25"/>
      <c r="AH1192" s="25"/>
      <c r="AI1192" s="25"/>
    </row>
    <row r="1193" spans="1:35" ht="15.75">
      <c r="A1193" s="25"/>
      <c r="B1193" s="25"/>
      <c r="C1193" s="25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/>
      <c r="AC1193" s="25"/>
      <c r="AD1193" s="25"/>
      <c r="AE1193" s="25"/>
      <c r="AF1193" s="25"/>
      <c r="AG1193" s="25"/>
      <c r="AH1193" s="25"/>
      <c r="AI1193" s="25"/>
    </row>
    <row r="1194" spans="1:35" ht="15.75">
      <c r="A1194" s="25"/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/>
    </row>
    <row r="1195" spans="1:35" ht="15.75">
      <c r="A1195" s="25"/>
      <c r="B1195" s="25"/>
      <c r="C1195" s="25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</row>
    <row r="1196" spans="1:35" ht="15.75">
      <c r="A1196" s="25"/>
      <c r="B1196" s="25"/>
      <c r="C1196" s="25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/>
      <c r="AI1196" s="25"/>
    </row>
    <row r="1197" spans="1:35" ht="15.75">
      <c r="A1197" s="25"/>
      <c r="B1197" s="25"/>
      <c r="C1197" s="25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</row>
    <row r="1198" spans="1:35" ht="15.75">
      <c r="A1198" s="25"/>
      <c r="B1198" s="25"/>
      <c r="C1198" s="25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</row>
    <row r="1199" spans="1:35" ht="15.75">
      <c r="A1199" s="25"/>
      <c r="B1199" s="25"/>
      <c r="C1199" s="25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</row>
    <row r="1200" spans="1:35" ht="15.75">
      <c r="A1200" s="25"/>
      <c r="B1200" s="25"/>
      <c r="C1200" s="25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/>
    </row>
    <row r="1201" spans="1:35" ht="15.75">
      <c r="A1201" s="25"/>
      <c r="B1201" s="25"/>
      <c r="C1201" s="25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</row>
    <row r="1202" spans="1:35" ht="15.75">
      <c r="A1202" s="25"/>
      <c r="B1202" s="25"/>
      <c r="C1202" s="25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5"/>
      <c r="AC1202" s="25"/>
      <c r="AD1202" s="25"/>
      <c r="AE1202" s="25"/>
      <c r="AF1202" s="25"/>
      <c r="AG1202" s="25"/>
      <c r="AH1202" s="25"/>
      <c r="AI1202" s="25"/>
    </row>
    <row r="1203" spans="1:35" ht="15.75">
      <c r="A1203" s="25"/>
      <c r="B1203" s="25"/>
      <c r="C1203" s="25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5"/>
      <c r="AC1203" s="25"/>
      <c r="AD1203" s="25"/>
      <c r="AE1203" s="25"/>
      <c r="AF1203" s="25"/>
      <c r="AG1203" s="25"/>
      <c r="AH1203" s="25"/>
      <c r="AI1203" s="25"/>
    </row>
    <row r="1204" spans="1:35" ht="15.75">
      <c r="A1204" s="25"/>
      <c r="B1204" s="25"/>
      <c r="C1204" s="25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/>
      <c r="AI1204" s="25"/>
    </row>
    <row r="1205" spans="1:35" ht="15.75">
      <c r="A1205" s="25"/>
      <c r="B1205" s="25"/>
      <c r="C1205" s="25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</row>
    <row r="1206" spans="1:35" ht="15.75">
      <c r="A1206" s="25"/>
      <c r="B1206" s="25"/>
      <c r="C1206" s="25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</row>
    <row r="1207" spans="1:35" ht="15.75">
      <c r="A1207" s="25"/>
      <c r="B1207" s="25"/>
      <c r="C1207" s="25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5"/>
      <c r="AC1207" s="25"/>
      <c r="AD1207" s="25"/>
      <c r="AE1207" s="25"/>
      <c r="AF1207" s="25"/>
      <c r="AG1207" s="25"/>
      <c r="AH1207" s="25"/>
      <c r="AI1207" s="25"/>
    </row>
    <row r="1208" spans="1:35" ht="15.75">
      <c r="A1208" s="25"/>
      <c r="B1208" s="25"/>
      <c r="C1208" s="25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/>
      <c r="AC1208" s="25"/>
      <c r="AD1208" s="25"/>
      <c r="AE1208" s="25"/>
      <c r="AF1208" s="25"/>
      <c r="AG1208" s="25"/>
      <c r="AH1208" s="25"/>
      <c r="AI1208" s="25"/>
    </row>
    <row r="1209" spans="1:35" ht="15.75">
      <c r="A1209" s="25"/>
      <c r="B1209" s="25"/>
      <c r="C1209" s="25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/>
    </row>
    <row r="1210" spans="1:35" ht="15.75">
      <c r="A1210" s="25"/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</row>
    <row r="1211" spans="1:35" ht="15.75">
      <c r="A1211" s="25"/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5"/>
      <c r="AC1211" s="25"/>
      <c r="AD1211" s="25"/>
      <c r="AE1211" s="25"/>
      <c r="AF1211" s="25"/>
      <c r="AG1211" s="25"/>
      <c r="AH1211" s="25"/>
      <c r="AI1211" s="25"/>
    </row>
    <row r="1212" spans="1:35" ht="15.75">
      <c r="A1212" s="25"/>
      <c r="B1212" s="25"/>
      <c r="C1212" s="25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5"/>
      <c r="AC1212" s="25"/>
      <c r="AD1212" s="25"/>
      <c r="AE1212" s="25"/>
      <c r="AF1212" s="25"/>
      <c r="AG1212" s="25"/>
      <c r="AH1212" s="25"/>
      <c r="AI1212" s="25"/>
    </row>
    <row r="1213" spans="1:35" ht="15.75">
      <c r="A1213" s="25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5"/>
      <c r="AC1213" s="25"/>
      <c r="AD1213" s="25"/>
      <c r="AE1213" s="25"/>
      <c r="AF1213" s="25"/>
      <c r="AG1213" s="25"/>
      <c r="AH1213" s="25"/>
      <c r="AI1213" s="25"/>
    </row>
    <row r="1214" spans="1:35" ht="15.75">
      <c r="A1214" s="25"/>
      <c r="B1214" s="25"/>
      <c r="C1214" s="25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5"/>
      <c r="AC1214" s="25"/>
      <c r="AD1214" s="25"/>
      <c r="AE1214" s="25"/>
      <c r="AF1214" s="25"/>
      <c r="AG1214" s="25"/>
      <c r="AH1214" s="25"/>
      <c r="AI1214" s="25"/>
    </row>
    <row r="1215" spans="1:35" ht="15.75">
      <c r="A1215" s="25"/>
      <c r="B1215" s="25"/>
      <c r="C1215" s="25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</row>
    <row r="1216" spans="1:35" ht="15.75">
      <c r="A1216" s="25"/>
      <c r="B1216" s="25"/>
      <c r="C1216" s="25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5"/>
      <c r="AC1216" s="25"/>
      <c r="AD1216" s="25"/>
      <c r="AE1216" s="25"/>
      <c r="AF1216" s="25"/>
      <c r="AG1216" s="25"/>
      <c r="AH1216" s="25"/>
      <c r="AI1216" s="25"/>
    </row>
    <row r="1217" spans="1:35" ht="15.75">
      <c r="A1217" s="25"/>
      <c r="B1217" s="25"/>
      <c r="C1217" s="25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5"/>
      <c r="AC1217" s="25"/>
      <c r="AD1217" s="25"/>
      <c r="AE1217" s="25"/>
      <c r="AF1217" s="25"/>
      <c r="AG1217" s="25"/>
      <c r="AH1217" s="25"/>
      <c r="AI1217" s="25"/>
    </row>
    <row r="1218" spans="1:35" ht="15.75">
      <c r="A1218" s="25"/>
      <c r="B1218" s="25"/>
      <c r="C1218" s="25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5"/>
      <c r="AC1218" s="25"/>
      <c r="AD1218" s="25"/>
      <c r="AE1218" s="25"/>
      <c r="AF1218" s="25"/>
      <c r="AG1218" s="25"/>
      <c r="AH1218" s="25"/>
      <c r="AI1218" s="25"/>
    </row>
    <row r="1219" spans="1:35" ht="15.75">
      <c r="A1219" s="25"/>
      <c r="B1219" s="25"/>
      <c r="C1219" s="25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</row>
    <row r="1220" spans="1:35" ht="15.75">
      <c r="A1220" s="25"/>
      <c r="B1220" s="25"/>
      <c r="C1220" s="25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</row>
    <row r="1221" spans="1:35" ht="15.75">
      <c r="A1221" s="25"/>
      <c r="B1221" s="25"/>
      <c r="C1221" s="25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5"/>
      <c r="AC1221" s="25"/>
      <c r="AD1221" s="25"/>
      <c r="AE1221" s="25"/>
      <c r="AF1221" s="25"/>
      <c r="AG1221" s="25"/>
      <c r="AH1221" s="25"/>
      <c r="AI1221" s="25"/>
    </row>
    <row r="1222" spans="1:35" ht="15.75">
      <c r="A1222" s="25"/>
      <c r="B1222" s="25"/>
      <c r="C1222" s="25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5"/>
      <c r="AC1222" s="25"/>
      <c r="AD1222" s="25"/>
      <c r="AE1222" s="25"/>
      <c r="AF1222" s="25"/>
      <c r="AG1222" s="25"/>
      <c r="AH1222" s="25"/>
      <c r="AI1222" s="25"/>
    </row>
    <row r="1223" spans="1:35" ht="15.75">
      <c r="A1223" s="25"/>
      <c r="B1223" s="25"/>
      <c r="C1223" s="25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5"/>
      <c r="AC1223" s="25"/>
      <c r="AD1223" s="25"/>
      <c r="AE1223" s="25"/>
      <c r="AF1223" s="25"/>
      <c r="AG1223" s="25"/>
      <c r="AH1223" s="25"/>
      <c r="AI1223" s="25"/>
    </row>
    <row r="1224" spans="1:35" ht="15.75">
      <c r="A1224" s="25"/>
      <c r="B1224" s="25"/>
      <c r="C1224" s="25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5"/>
      <c r="AC1224" s="25"/>
      <c r="AD1224" s="25"/>
      <c r="AE1224" s="25"/>
      <c r="AF1224" s="25"/>
      <c r="AG1224" s="25"/>
      <c r="AH1224" s="25"/>
      <c r="AI1224" s="25"/>
    </row>
    <row r="1225" spans="1:35" ht="15.75">
      <c r="A1225" s="25"/>
      <c r="B1225" s="25"/>
      <c r="C1225" s="25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</row>
    <row r="1226" spans="1:35" ht="15.75">
      <c r="A1226" s="25"/>
      <c r="B1226" s="25"/>
      <c r="C1226" s="25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5"/>
      <c r="AC1226" s="25"/>
      <c r="AD1226" s="25"/>
      <c r="AE1226" s="25"/>
      <c r="AF1226" s="25"/>
      <c r="AG1226" s="25"/>
      <c r="AH1226" s="25"/>
      <c r="AI1226" s="25"/>
    </row>
    <row r="1227" spans="1:35" ht="15.75">
      <c r="A1227" s="25"/>
      <c r="B1227" s="25"/>
      <c r="C1227" s="25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5"/>
      <c r="AC1227" s="25"/>
      <c r="AD1227" s="25"/>
      <c r="AE1227" s="25"/>
      <c r="AF1227" s="25"/>
      <c r="AG1227" s="25"/>
      <c r="AH1227" s="25"/>
      <c r="AI1227" s="25"/>
    </row>
    <row r="1228" spans="1:35" ht="15.75">
      <c r="A1228" s="25"/>
      <c r="B1228" s="25"/>
      <c r="C1228" s="25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5"/>
      <c r="AC1228" s="25"/>
      <c r="AD1228" s="25"/>
      <c r="AE1228" s="25"/>
      <c r="AF1228" s="25"/>
      <c r="AG1228" s="25"/>
      <c r="AH1228" s="25"/>
      <c r="AI1228" s="25"/>
    </row>
    <row r="1229" spans="1:35" ht="15.75">
      <c r="A1229" s="25"/>
      <c r="B1229" s="25"/>
      <c r="C1229" s="25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5"/>
      <c r="AC1229" s="25"/>
      <c r="AD1229" s="25"/>
      <c r="AE1229" s="25"/>
      <c r="AF1229" s="25"/>
      <c r="AG1229" s="25"/>
      <c r="AH1229" s="25"/>
      <c r="AI1229" s="25"/>
    </row>
    <row r="1230" spans="1:35" ht="15.75">
      <c r="A1230" s="25"/>
      <c r="B1230" s="25"/>
      <c r="C1230" s="25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</row>
    <row r="1231" spans="1:35" ht="15.75">
      <c r="A1231" s="25"/>
      <c r="B1231" s="25"/>
      <c r="C1231" s="25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/>
    </row>
    <row r="1232" spans="1:35" ht="15.75">
      <c r="A1232" s="25"/>
      <c r="B1232" s="25"/>
      <c r="C1232" s="25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5"/>
      <c r="AC1232" s="25"/>
      <c r="AD1232" s="25"/>
      <c r="AE1232" s="25"/>
      <c r="AF1232" s="25"/>
      <c r="AG1232" s="25"/>
      <c r="AH1232" s="25"/>
      <c r="AI1232" s="25"/>
    </row>
    <row r="1233" spans="1:35" ht="15.75">
      <c r="A1233" s="25"/>
      <c r="B1233" s="25"/>
      <c r="C1233" s="25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5"/>
      <c r="AC1233" s="25"/>
      <c r="AD1233" s="25"/>
      <c r="AE1233" s="25"/>
      <c r="AF1233" s="25"/>
      <c r="AG1233" s="25"/>
      <c r="AH1233" s="25"/>
      <c r="AI1233" s="25"/>
    </row>
    <row r="1234" spans="1:35" ht="15.75">
      <c r="A1234" s="25"/>
      <c r="B1234" s="25"/>
      <c r="C1234" s="25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</row>
    <row r="1235" spans="1:35" ht="15.75">
      <c r="A1235" s="25"/>
      <c r="B1235" s="25"/>
      <c r="C1235" s="25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/>
      <c r="AI1235" s="25"/>
    </row>
    <row r="1236" spans="1:35" ht="15.75">
      <c r="A1236" s="25"/>
      <c r="B1236" s="25"/>
      <c r="C1236" s="25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/>
      <c r="AI1236" s="25"/>
    </row>
    <row r="1237" spans="1:35" ht="15.75">
      <c r="A1237" s="25"/>
      <c r="B1237" s="25"/>
      <c r="C1237" s="25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</row>
    <row r="1238" spans="1:35" ht="15.75">
      <c r="A1238" s="25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5"/>
      <c r="AC1238" s="25"/>
      <c r="AD1238" s="25"/>
      <c r="AE1238" s="25"/>
      <c r="AF1238" s="25"/>
      <c r="AG1238" s="25"/>
      <c r="AH1238" s="25"/>
      <c r="AI1238" s="25"/>
    </row>
    <row r="1239" spans="1:35" ht="15.75">
      <c r="A1239" s="25"/>
      <c r="B1239" s="25"/>
      <c r="C1239" s="25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</row>
    <row r="1240" spans="1:35" ht="15.75">
      <c r="A1240" s="25"/>
      <c r="B1240" s="25"/>
      <c r="C1240" s="25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/>
    </row>
    <row r="1241" spans="1:35" ht="15.75">
      <c r="A1241" s="25"/>
      <c r="B1241" s="25"/>
      <c r="C1241" s="25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/>
    </row>
    <row r="1242" spans="1:35" ht="15.75">
      <c r="A1242" s="25"/>
      <c r="B1242" s="25"/>
      <c r="C1242" s="25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5"/>
      <c r="AC1242" s="25"/>
      <c r="AD1242" s="25"/>
      <c r="AE1242" s="25"/>
      <c r="AF1242" s="25"/>
      <c r="AG1242" s="25"/>
      <c r="AH1242" s="25"/>
      <c r="AI1242" s="25"/>
    </row>
    <row r="1243" spans="1:35" ht="15.75">
      <c r="A1243" s="25"/>
      <c r="B1243" s="25"/>
      <c r="C1243" s="25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5"/>
      <c r="AC1243" s="25"/>
      <c r="AD1243" s="25"/>
      <c r="AE1243" s="25"/>
      <c r="AF1243" s="25"/>
      <c r="AG1243" s="25"/>
      <c r="AH1243" s="25"/>
      <c r="AI1243" s="25"/>
    </row>
    <row r="1244" spans="1:35" ht="15.75">
      <c r="A1244" s="25"/>
      <c r="B1244" s="25"/>
      <c r="C1244" s="25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5"/>
      <c r="AC1244" s="25"/>
      <c r="AD1244" s="25"/>
      <c r="AE1244" s="25"/>
      <c r="AF1244" s="25"/>
      <c r="AG1244" s="25"/>
      <c r="AH1244" s="25"/>
      <c r="AI1244" s="25"/>
    </row>
    <row r="1245" spans="1:35" ht="15.75">
      <c r="A1245" s="25"/>
      <c r="B1245" s="25"/>
      <c r="C1245" s="25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  <c r="AC1245" s="25"/>
      <c r="AD1245" s="25"/>
      <c r="AE1245" s="25"/>
      <c r="AF1245" s="25"/>
      <c r="AG1245" s="25"/>
      <c r="AH1245" s="25"/>
      <c r="AI1245" s="25"/>
    </row>
    <row r="1246" spans="1:35" ht="15.75">
      <c r="A1246" s="25"/>
      <c r="B1246" s="25"/>
      <c r="C1246" s="25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/>
      <c r="AI1246" s="25"/>
    </row>
    <row r="1247" spans="1:35" ht="15.75">
      <c r="A1247" s="25"/>
      <c r="B1247" s="25"/>
      <c r="C1247" s="25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/>
      <c r="AI1247" s="25"/>
    </row>
    <row r="1248" spans="1:35" ht="15.75">
      <c r="A1248" s="25"/>
      <c r="B1248" s="25"/>
      <c r="C1248" s="25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5"/>
      <c r="AC1248" s="25"/>
      <c r="AD1248" s="25"/>
      <c r="AE1248" s="25"/>
      <c r="AF1248" s="25"/>
      <c r="AG1248" s="25"/>
      <c r="AH1248" s="25"/>
      <c r="AI1248" s="25"/>
    </row>
    <row r="1249" spans="1:35" ht="15.75">
      <c r="A1249" s="25"/>
      <c r="B1249" s="25"/>
      <c r="C1249" s="25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/>
      <c r="AI1249" s="25"/>
    </row>
    <row r="1250" spans="1:35" ht="15.75">
      <c r="A1250" s="25"/>
      <c r="B1250" s="25"/>
      <c r="C1250" s="25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  <c r="AC1250" s="25"/>
      <c r="AD1250" s="25"/>
      <c r="AE1250" s="25"/>
      <c r="AF1250" s="25"/>
      <c r="AG1250" s="25"/>
      <c r="AH1250" s="25"/>
      <c r="AI1250" s="25"/>
    </row>
    <row r="1251" spans="1:35" ht="15.75">
      <c r="A1251" s="25"/>
      <c r="B1251" s="25"/>
      <c r="C1251" s="25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/>
    </row>
    <row r="1252" spans="1:35" ht="15.75">
      <c r="A1252" s="25"/>
      <c r="B1252" s="25"/>
      <c r="C1252" s="25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5"/>
      <c r="AC1252" s="25"/>
      <c r="AD1252" s="25"/>
      <c r="AE1252" s="25"/>
      <c r="AF1252" s="25"/>
      <c r="AG1252" s="25"/>
      <c r="AH1252" s="25"/>
      <c r="AI1252" s="25"/>
    </row>
    <row r="1253" spans="1:35" ht="15.75">
      <c r="A1253" s="25"/>
      <c r="B1253" s="25"/>
      <c r="C1253" s="25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5"/>
      <c r="AC1253" s="25"/>
      <c r="AD1253" s="25"/>
      <c r="AE1253" s="25"/>
      <c r="AF1253" s="25"/>
      <c r="AG1253" s="25"/>
      <c r="AH1253" s="25"/>
      <c r="AI1253" s="25"/>
    </row>
    <row r="1254" spans="1:35" ht="15.75">
      <c r="A1254" s="25"/>
      <c r="B1254" s="25"/>
      <c r="C1254" s="25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/>
    </row>
    <row r="1255" spans="1:35" ht="15.75">
      <c r="A1255" s="25"/>
      <c r="B1255" s="25"/>
      <c r="C1255" s="25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5"/>
      <c r="AC1255" s="25"/>
      <c r="AD1255" s="25"/>
      <c r="AE1255" s="25"/>
      <c r="AF1255" s="25"/>
      <c r="AG1255" s="25"/>
      <c r="AH1255" s="25"/>
      <c r="AI1255" s="25"/>
    </row>
    <row r="1256" spans="1:35" ht="15.75">
      <c r="A1256" s="25"/>
      <c r="B1256" s="25"/>
      <c r="C1256" s="25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/>
    </row>
    <row r="1257" spans="1:35" ht="15.75">
      <c r="A1257" s="25"/>
      <c r="B1257" s="25"/>
      <c r="C1257" s="25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5"/>
      <c r="AC1257" s="25"/>
      <c r="AD1257" s="25"/>
      <c r="AE1257" s="25"/>
      <c r="AF1257" s="25"/>
      <c r="AG1257" s="25"/>
      <c r="AH1257" s="25"/>
      <c r="AI1257" s="25"/>
    </row>
    <row r="1258" spans="1:35" ht="15.75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5"/>
      <c r="AC1258" s="25"/>
      <c r="AD1258" s="25"/>
      <c r="AE1258" s="25"/>
      <c r="AF1258" s="25"/>
      <c r="AG1258" s="25"/>
      <c r="AH1258" s="25"/>
      <c r="AI1258" s="25"/>
    </row>
    <row r="1259" spans="1:35" ht="15.75">
      <c r="A1259" s="25"/>
      <c r="B1259" s="25"/>
      <c r="C1259" s="25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</row>
    <row r="1260" spans="1:35" ht="15.75">
      <c r="A1260" s="25"/>
      <c r="B1260" s="25"/>
      <c r="C1260" s="25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5"/>
      <c r="AC1260" s="25"/>
      <c r="AD1260" s="25"/>
      <c r="AE1260" s="25"/>
      <c r="AF1260" s="25"/>
      <c r="AG1260" s="25"/>
      <c r="AH1260" s="25"/>
      <c r="AI1260" s="25"/>
    </row>
    <row r="1261" spans="1:35" ht="15.75">
      <c r="A1261" s="25"/>
      <c r="B1261" s="25"/>
      <c r="C1261" s="25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/>
      <c r="AI1261" s="25"/>
    </row>
    <row r="1262" spans="1:35" ht="15.75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5"/>
      <c r="AC1262" s="25"/>
      <c r="AD1262" s="25"/>
      <c r="AE1262" s="25"/>
      <c r="AF1262" s="25"/>
      <c r="AG1262" s="25"/>
      <c r="AH1262" s="25"/>
      <c r="AI1262" s="25"/>
    </row>
    <row r="1263" spans="1:35" ht="15.75">
      <c r="A1263" s="25"/>
      <c r="B1263" s="25"/>
      <c r="C1263" s="25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5"/>
      <c r="AC1263" s="25"/>
      <c r="AD1263" s="25"/>
      <c r="AE1263" s="25"/>
      <c r="AF1263" s="25"/>
      <c r="AG1263" s="25"/>
      <c r="AH1263" s="25"/>
      <c r="AI1263" s="25"/>
    </row>
    <row r="1264" spans="1:35" ht="15.75">
      <c r="A1264" s="25"/>
      <c r="B1264" s="25"/>
      <c r="C1264" s="25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5"/>
      <c r="AC1264" s="25"/>
      <c r="AD1264" s="25"/>
      <c r="AE1264" s="25"/>
      <c r="AF1264" s="25"/>
      <c r="AG1264" s="25"/>
      <c r="AH1264" s="25"/>
      <c r="AI1264" s="25"/>
    </row>
    <row r="1265" spans="1:35" ht="15.75">
      <c r="A1265" s="25"/>
      <c r="B1265" s="25"/>
      <c r="C1265" s="25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/>
    </row>
    <row r="1266" spans="1:35" ht="15.75">
      <c r="A1266" s="25"/>
      <c r="B1266" s="25"/>
      <c r="C1266" s="25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/>
    </row>
    <row r="1267" spans="1:35" ht="15.75">
      <c r="A1267" s="25"/>
      <c r="B1267" s="25"/>
      <c r="C1267" s="25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5"/>
      <c r="AC1267" s="25"/>
      <c r="AD1267" s="25"/>
      <c r="AE1267" s="25"/>
      <c r="AF1267" s="25"/>
      <c r="AG1267" s="25"/>
      <c r="AH1267" s="25"/>
      <c r="AI1267" s="25"/>
    </row>
    <row r="1268" spans="1:35" ht="15.75">
      <c r="A1268" s="25"/>
      <c r="B1268" s="25"/>
      <c r="C1268" s="25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5"/>
      <c r="AC1268" s="25"/>
      <c r="AD1268" s="25"/>
      <c r="AE1268" s="25"/>
      <c r="AF1268" s="25"/>
      <c r="AG1268" s="25"/>
      <c r="AH1268" s="25"/>
      <c r="AI1268" s="25"/>
    </row>
    <row r="1269" spans="1:35" ht="15.75">
      <c r="A1269" s="25"/>
      <c r="B1269" s="25"/>
      <c r="C1269" s="25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5"/>
      <c r="AC1269" s="25"/>
      <c r="AD1269" s="25"/>
      <c r="AE1269" s="25"/>
      <c r="AF1269" s="25"/>
      <c r="AG1269" s="25"/>
      <c r="AH1269" s="25"/>
      <c r="AI1269" s="25"/>
    </row>
    <row r="1270" spans="1:35" ht="15.75">
      <c r="A1270" s="25"/>
      <c r="B1270" s="25"/>
      <c r="C1270" s="25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</row>
    <row r="1271" spans="1:35" ht="15.75">
      <c r="A1271" s="25"/>
      <c r="B1271" s="25"/>
      <c r="C1271" s="25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5"/>
      <c r="AC1271" s="25"/>
      <c r="AD1271" s="25"/>
      <c r="AE1271" s="25"/>
      <c r="AF1271" s="25"/>
      <c r="AG1271" s="25"/>
      <c r="AH1271" s="25"/>
      <c r="AI1271" s="25"/>
    </row>
    <row r="1272" spans="1:35" ht="15.75">
      <c r="A1272" s="25"/>
      <c r="B1272" s="25"/>
      <c r="C1272" s="25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5"/>
      <c r="AC1272" s="25"/>
      <c r="AD1272" s="25"/>
      <c r="AE1272" s="25"/>
      <c r="AF1272" s="25"/>
      <c r="AG1272" s="25"/>
      <c r="AH1272" s="25"/>
      <c r="AI1272" s="25"/>
    </row>
    <row r="1273" spans="1:35" ht="15.75">
      <c r="A1273" s="25"/>
      <c r="B1273" s="25"/>
      <c r="C1273" s="25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5"/>
      <c r="AC1273" s="25"/>
      <c r="AD1273" s="25"/>
      <c r="AE1273" s="25"/>
      <c r="AF1273" s="25"/>
      <c r="AG1273" s="25"/>
      <c r="AH1273" s="25"/>
      <c r="AI1273" s="25"/>
    </row>
    <row r="1274" spans="1:35" ht="15.75">
      <c r="A1274" s="25"/>
      <c r="B1274" s="25"/>
      <c r="C1274" s="25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/>
      <c r="AI1274" s="25"/>
    </row>
    <row r="1275" spans="1:35" ht="15.75">
      <c r="A1275" s="25"/>
      <c r="B1275" s="25"/>
      <c r="C1275" s="25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</row>
    <row r="1276" spans="1:35" ht="15.75">
      <c r="A1276" s="25"/>
      <c r="B1276" s="25"/>
      <c r="C1276" s="25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</row>
    <row r="1277" spans="1:35" ht="15.75">
      <c r="A1277" s="25"/>
      <c r="B1277" s="25"/>
      <c r="C1277" s="25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5"/>
      <c r="AC1277" s="25"/>
      <c r="AD1277" s="25"/>
      <c r="AE1277" s="25"/>
      <c r="AF1277" s="25"/>
      <c r="AG1277" s="25"/>
      <c r="AH1277" s="25"/>
      <c r="AI1277" s="25"/>
    </row>
    <row r="1278" spans="1:35" ht="15.75">
      <c r="A1278" s="25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5"/>
      <c r="AC1278" s="25"/>
      <c r="AD1278" s="25"/>
      <c r="AE1278" s="25"/>
      <c r="AF1278" s="25"/>
      <c r="AG1278" s="25"/>
      <c r="AH1278" s="25"/>
      <c r="AI1278" s="25"/>
    </row>
    <row r="1279" spans="1:35" ht="15.75">
      <c r="A1279" s="25"/>
      <c r="B1279" s="25"/>
      <c r="C1279" s="25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/>
      <c r="AH1279" s="25"/>
      <c r="AI1279" s="25"/>
    </row>
    <row r="1280" spans="1:35" ht="15.75">
      <c r="A1280" s="25"/>
      <c r="B1280" s="25"/>
      <c r="C1280" s="25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</row>
    <row r="1281" spans="1:35" ht="15.75">
      <c r="A1281" s="25"/>
      <c r="B1281" s="25"/>
      <c r="C1281" s="25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  <c r="AC1281" s="25"/>
      <c r="AD1281" s="25"/>
      <c r="AE1281" s="25"/>
      <c r="AF1281" s="25"/>
      <c r="AG1281" s="25"/>
      <c r="AH1281" s="25"/>
      <c r="AI1281" s="25"/>
    </row>
    <row r="1282" spans="1:35" ht="15.75">
      <c r="A1282" s="25"/>
      <c r="B1282" s="25"/>
      <c r="C1282" s="25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</row>
    <row r="1283" spans="1:35" ht="15.75">
      <c r="A1283" s="25"/>
      <c r="B1283" s="25"/>
      <c r="C1283" s="25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  <c r="AC1283" s="25"/>
      <c r="AD1283" s="25"/>
      <c r="AE1283" s="25"/>
      <c r="AF1283" s="25"/>
      <c r="AG1283" s="25"/>
      <c r="AH1283" s="25"/>
      <c r="AI1283" s="25"/>
    </row>
    <row r="1284" spans="1:35" ht="15.75">
      <c r="A1284" s="25"/>
      <c r="B1284" s="25"/>
      <c r="C1284" s="25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5"/>
      <c r="AC1284" s="25"/>
      <c r="AD1284" s="25"/>
      <c r="AE1284" s="25"/>
      <c r="AF1284" s="25"/>
      <c r="AG1284" s="25"/>
      <c r="AH1284" s="25"/>
      <c r="AI1284" s="25"/>
    </row>
    <row r="1285" spans="1:35" ht="15.75">
      <c r="A1285" s="25"/>
      <c r="B1285" s="25"/>
      <c r="C1285" s="25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5"/>
      <c r="AC1285" s="25"/>
      <c r="AD1285" s="25"/>
      <c r="AE1285" s="25"/>
      <c r="AF1285" s="25"/>
      <c r="AG1285" s="25"/>
      <c r="AH1285" s="25"/>
      <c r="AI1285" s="25"/>
    </row>
    <row r="1286" spans="1:35" ht="15.75">
      <c r="A1286" s="25"/>
      <c r="B1286" s="25"/>
      <c r="C1286" s="25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</row>
    <row r="1287" spans="1:35" ht="15.75">
      <c r="A1287" s="25"/>
      <c r="B1287" s="25"/>
      <c r="C1287" s="25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</row>
    <row r="1288" spans="1:35" ht="15.75">
      <c r="A1288" s="25"/>
      <c r="B1288" s="25"/>
      <c r="C1288" s="25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5"/>
      <c r="AC1288" s="25"/>
      <c r="AD1288" s="25"/>
      <c r="AE1288" s="25"/>
      <c r="AF1288" s="25"/>
      <c r="AG1288" s="25"/>
      <c r="AH1288" s="25"/>
      <c r="AI1288" s="25"/>
    </row>
    <row r="1289" spans="1:35" ht="15.75">
      <c r="A1289" s="25"/>
      <c r="B1289" s="25"/>
      <c r="C1289" s="25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/>
      <c r="AI1289" s="25"/>
    </row>
    <row r="1290" spans="1:35" ht="15.75">
      <c r="A1290" s="25"/>
      <c r="B1290" s="25"/>
      <c r="C1290" s="25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5"/>
      <c r="AC1290" s="25"/>
      <c r="AD1290" s="25"/>
      <c r="AE1290" s="25"/>
      <c r="AF1290" s="25"/>
      <c r="AG1290" s="25"/>
      <c r="AH1290" s="25"/>
      <c r="AI1290" s="25"/>
    </row>
    <row r="1291" spans="1:35" ht="15.75">
      <c r="A1291" s="25"/>
      <c r="B1291" s="25"/>
      <c r="C1291" s="25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5"/>
      <c r="AC1291" s="25"/>
      <c r="AD1291" s="25"/>
      <c r="AE1291" s="25"/>
      <c r="AF1291" s="25"/>
      <c r="AG1291" s="25"/>
      <c r="AH1291" s="25"/>
      <c r="AI1291" s="25"/>
    </row>
    <row r="1292" spans="1:35" ht="15.75">
      <c r="A1292" s="25"/>
      <c r="B1292" s="25"/>
      <c r="C1292" s="25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</row>
    <row r="1293" spans="1:35" ht="15.75">
      <c r="A1293" s="25"/>
      <c r="B1293" s="25"/>
      <c r="C1293" s="25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/>
      <c r="AI1293" s="25"/>
    </row>
    <row r="1294" spans="1:35" ht="15.75">
      <c r="A1294" s="25"/>
      <c r="B1294" s="25"/>
      <c r="C1294" s="25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/>
    </row>
    <row r="1295" spans="1:35" ht="15.75">
      <c r="A1295" s="25"/>
      <c r="B1295" s="25"/>
      <c r="C1295" s="25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</row>
    <row r="1296" spans="1:35" ht="15.75">
      <c r="A1296" s="25"/>
      <c r="B1296" s="25"/>
      <c r="C1296" s="25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5"/>
      <c r="AC1296" s="25"/>
      <c r="AD1296" s="25"/>
      <c r="AE1296" s="25"/>
      <c r="AF1296" s="25"/>
      <c r="AG1296" s="25"/>
      <c r="AH1296" s="25"/>
      <c r="AI1296" s="25"/>
    </row>
    <row r="1297" spans="1:35" ht="15.75">
      <c r="A1297" s="25"/>
      <c r="B1297" s="25"/>
      <c r="C1297" s="25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5"/>
      <c r="AC1297" s="25"/>
      <c r="AD1297" s="25"/>
      <c r="AE1297" s="25"/>
      <c r="AF1297" s="25"/>
      <c r="AG1297" s="25"/>
      <c r="AH1297" s="25"/>
      <c r="AI1297" s="25"/>
    </row>
    <row r="1298" spans="1:35" ht="15.75">
      <c r="A1298" s="25"/>
      <c r="B1298" s="25"/>
      <c r="C1298" s="25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25"/>
    </row>
    <row r="1299" spans="1:35" ht="15.75">
      <c r="A1299" s="25"/>
      <c r="B1299" s="25"/>
      <c r="C1299" s="25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5"/>
      <c r="AC1299" s="25"/>
      <c r="AD1299" s="25"/>
      <c r="AE1299" s="25"/>
      <c r="AF1299" s="25"/>
      <c r="AG1299" s="25"/>
      <c r="AH1299" s="25"/>
      <c r="AI1299" s="25"/>
    </row>
    <row r="1300" spans="1:35" ht="15.75">
      <c r="A1300" s="25"/>
      <c r="B1300" s="25"/>
      <c r="C1300" s="25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5"/>
      <c r="AC1300" s="25"/>
      <c r="AD1300" s="25"/>
      <c r="AE1300" s="25"/>
      <c r="AF1300" s="25"/>
      <c r="AG1300" s="25"/>
      <c r="AH1300" s="25"/>
      <c r="AI1300" s="25"/>
    </row>
    <row r="1301" spans="1:35" ht="15.75">
      <c r="A1301" s="25"/>
      <c r="B1301" s="25"/>
      <c r="C1301" s="25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5"/>
      <c r="AC1301" s="25"/>
      <c r="AD1301" s="25"/>
      <c r="AE1301" s="25"/>
      <c r="AF1301" s="25"/>
      <c r="AG1301" s="25"/>
      <c r="AH1301" s="25"/>
      <c r="AI1301" s="25"/>
    </row>
    <row r="1302" spans="1:35" ht="15.75">
      <c r="A1302" s="25"/>
      <c r="B1302" s="25"/>
      <c r="C1302" s="25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/>
      <c r="AI1302" s="25"/>
    </row>
    <row r="1303" spans="1:35" ht="15.75">
      <c r="A1303" s="25"/>
      <c r="B1303" s="25"/>
      <c r="C1303" s="25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5"/>
      <c r="AC1303" s="25"/>
      <c r="AD1303" s="25"/>
      <c r="AE1303" s="25"/>
      <c r="AF1303" s="25"/>
      <c r="AG1303" s="25"/>
      <c r="AH1303" s="25"/>
      <c r="AI1303" s="25"/>
    </row>
    <row r="1304" spans="1:35" ht="15.75">
      <c r="A1304" s="25"/>
      <c r="B1304" s="25"/>
      <c r="C1304" s="25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/>
      <c r="AI1304" s="25"/>
    </row>
    <row r="1305" spans="1:35" ht="15.75">
      <c r="A1305" s="25"/>
      <c r="B1305" s="25"/>
      <c r="C1305" s="25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/>
    </row>
    <row r="1306" spans="1:35" ht="15.75">
      <c r="A1306" s="25"/>
      <c r="B1306" s="25"/>
      <c r="C1306" s="25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5"/>
      <c r="AC1306" s="25"/>
      <c r="AD1306" s="25"/>
      <c r="AE1306" s="25"/>
      <c r="AF1306" s="25"/>
      <c r="AG1306" s="25"/>
      <c r="AH1306" s="25"/>
      <c r="AI1306" s="25"/>
    </row>
    <row r="1307" spans="1:35" ht="15.75">
      <c r="A1307" s="25"/>
      <c r="B1307" s="25"/>
      <c r="C1307" s="25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5"/>
      <c r="AC1307" s="25"/>
      <c r="AD1307" s="25"/>
      <c r="AE1307" s="25"/>
      <c r="AF1307" s="25"/>
      <c r="AG1307" s="25"/>
      <c r="AH1307" s="25"/>
      <c r="AI1307" s="25"/>
    </row>
    <row r="1308" spans="1:35" ht="15.75">
      <c r="A1308" s="25"/>
      <c r="B1308" s="25"/>
      <c r="C1308" s="25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/>
      <c r="AI1308" s="25"/>
    </row>
    <row r="1309" spans="1:35" ht="15.75">
      <c r="A1309" s="25"/>
      <c r="B1309" s="25"/>
      <c r="C1309" s="25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/>
    </row>
    <row r="1310" spans="1:35" ht="15.75">
      <c r="A1310" s="25"/>
      <c r="B1310" s="25"/>
      <c r="C1310" s="25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5"/>
      <c r="AC1310" s="25"/>
      <c r="AD1310" s="25"/>
      <c r="AE1310" s="25"/>
      <c r="AF1310" s="25"/>
      <c r="AG1310" s="25"/>
      <c r="AH1310" s="25"/>
      <c r="AI1310" s="25"/>
    </row>
    <row r="1311" spans="1:35" ht="15.75">
      <c r="A1311" s="25"/>
      <c r="B1311" s="25"/>
      <c r="C1311" s="25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  <c r="AC1311" s="25"/>
      <c r="AD1311" s="25"/>
      <c r="AE1311" s="25"/>
      <c r="AF1311" s="25"/>
      <c r="AG1311" s="25"/>
      <c r="AH1311" s="25"/>
      <c r="AI1311" s="25"/>
    </row>
    <row r="1312" spans="1:35" ht="15.75">
      <c r="A1312" s="25"/>
      <c r="B1312" s="25"/>
      <c r="C1312" s="25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5"/>
      <c r="AC1312" s="25"/>
      <c r="AD1312" s="25"/>
      <c r="AE1312" s="25"/>
      <c r="AF1312" s="25"/>
      <c r="AG1312" s="25"/>
      <c r="AH1312" s="25"/>
      <c r="AI1312" s="25"/>
    </row>
    <row r="1313" spans="1:35" ht="15.75">
      <c r="A1313" s="25"/>
      <c r="B1313" s="25"/>
      <c r="C1313" s="25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5"/>
      <c r="AC1313" s="25"/>
      <c r="AD1313" s="25"/>
      <c r="AE1313" s="25"/>
      <c r="AF1313" s="25"/>
      <c r="AG1313" s="25"/>
      <c r="AH1313" s="25"/>
      <c r="AI1313" s="25"/>
    </row>
    <row r="1314" spans="1:35" ht="15.75">
      <c r="A1314" s="25"/>
      <c r="B1314" s="25"/>
      <c r="C1314" s="25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5"/>
      <c r="AC1314" s="25"/>
      <c r="AD1314" s="25"/>
      <c r="AE1314" s="25"/>
      <c r="AF1314" s="25"/>
      <c r="AG1314" s="25"/>
      <c r="AH1314" s="25"/>
      <c r="AI1314" s="25"/>
    </row>
    <row r="1315" spans="1:35" ht="15.75">
      <c r="A1315" s="25"/>
      <c r="B1315" s="25"/>
      <c r="C1315" s="25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5"/>
      <c r="AC1315" s="25"/>
      <c r="AD1315" s="25"/>
      <c r="AE1315" s="25"/>
      <c r="AF1315" s="25"/>
      <c r="AG1315" s="25"/>
      <c r="AH1315" s="25"/>
      <c r="AI1315" s="25"/>
    </row>
    <row r="1316" spans="1:35" ht="15.75">
      <c r="A1316" s="25"/>
      <c r="B1316" s="25"/>
      <c r="C1316" s="25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5"/>
      <c r="AC1316" s="25"/>
      <c r="AD1316" s="25"/>
      <c r="AE1316" s="25"/>
      <c r="AF1316" s="25"/>
      <c r="AG1316" s="25"/>
      <c r="AH1316" s="25"/>
      <c r="AI1316" s="25"/>
    </row>
    <row r="1317" spans="1:35" ht="15.75">
      <c r="A1317" s="25"/>
      <c r="B1317" s="25"/>
      <c r="C1317" s="25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5"/>
      <c r="AC1317" s="25"/>
      <c r="AD1317" s="25"/>
      <c r="AE1317" s="25"/>
      <c r="AF1317" s="25"/>
      <c r="AG1317" s="25"/>
      <c r="AH1317" s="25"/>
      <c r="AI1317" s="25"/>
    </row>
    <row r="1318" spans="1:35" ht="15.75">
      <c r="A1318" s="25"/>
      <c r="B1318" s="25"/>
      <c r="C1318" s="25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5"/>
      <c r="AC1318" s="25"/>
      <c r="AD1318" s="25"/>
      <c r="AE1318" s="25"/>
      <c r="AF1318" s="25"/>
      <c r="AG1318" s="25"/>
      <c r="AH1318" s="25"/>
      <c r="AI1318" s="25"/>
    </row>
    <row r="1319" spans="1:35" ht="15.75">
      <c r="A1319" s="25"/>
      <c r="B1319" s="25"/>
      <c r="C1319" s="25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/>
    </row>
    <row r="1320" spans="1:35" ht="15.75">
      <c r="A1320" s="25"/>
      <c r="B1320" s="25"/>
      <c r="C1320" s="25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5"/>
      <c r="AC1320" s="25"/>
      <c r="AD1320" s="25"/>
      <c r="AE1320" s="25"/>
      <c r="AF1320" s="25"/>
      <c r="AG1320" s="25"/>
      <c r="AH1320" s="25"/>
      <c r="AI1320" s="25"/>
    </row>
    <row r="1321" spans="1:35" ht="15.75">
      <c r="A1321" s="25"/>
      <c r="B1321" s="25"/>
      <c r="C1321" s="25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5"/>
      <c r="AC1321" s="25"/>
      <c r="AD1321" s="25"/>
      <c r="AE1321" s="25"/>
      <c r="AF1321" s="25"/>
      <c r="AG1321" s="25"/>
      <c r="AH1321" s="25"/>
      <c r="AI1321" s="25"/>
    </row>
    <row r="1322" spans="1:35" ht="15.75">
      <c r="A1322" s="25"/>
      <c r="B1322" s="25"/>
      <c r="C1322" s="25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  <c r="AC1322" s="25"/>
      <c r="AD1322" s="25"/>
      <c r="AE1322" s="25"/>
      <c r="AF1322" s="25"/>
      <c r="AG1322" s="25"/>
      <c r="AH1322" s="25"/>
      <c r="AI1322" s="25"/>
    </row>
    <row r="1323" spans="1:35" ht="15.75">
      <c r="A1323" s="25"/>
      <c r="B1323" s="25"/>
      <c r="C1323" s="25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5"/>
      <c r="AC1323" s="25"/>
      <c r="AD1323" s="25"/>
      <c r="AE1323" s="25"/>
      <c r="AF1323" s="25"/>
      <c r="AG1323" s="25"/>
      <c r="AH1323" s="25"/>
      <c r="AI1323" s="25"/>
    </row>
    <row r="1324" spans="1:35" ht="15.75">
      <c r="A1324" s="25"/>
      <c r="B1324" s="25"/>
      <c r="C1324" s="25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5"/>
      <c r="AC1324" s="25"/>
      <c r="AD1324" s="25"/>
      <c r="AE1324" s="25"/>
      <c r="AF1324" s="25"/>
      <c r="AG1324" s="25"/>
      <c r="AH1324" s="25"/>
      <c r="AI1324" s="25"/>
    </row>
    <row r="1325" spans="1:35" ht="15.75">
      <c r="A1325" s="25"/>
      <c r="B1325" s="25"/>
      <c r="C1325" s="25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5"/>
      <c r="AC1325" s="25"/>
      <c r="AD1325" s="25"/>
      <c r="AE1325" s="25"/>
      <c r="AF1325" s="25"/>
      <c r="AG1325" s="25"/>
      <c r="AH1325" s="25"/>
      <c r="AI1325" s="25"/>
    </row>
    <row r="1326" spans="1:35" ht="15.75">
      <c r="A1326" s="25"/>
      <c r="B1326" s="25"/>
      <c r="C1326" s="25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5"/>
      <c r="AC1326" s="25"/>
      <c r="AD1326" s="25"/>
      <c r="AE1326" s="25"/>
      <c r="AF1326" s="25"/>
      <c r="AG1326" s="25"/>
      <c r="AH1326" s="25"/>
      <c r="AI1326" s="25"/>
    </row>
    <row r="1327" spans="1:35" ht="15.75">
      <c r="A1327" s="25"/>
      <c r="B1327" s="25"/>
      <c r="C1327" s="25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5"/>
      <c r="AC1327" s="25"/>
      <c r="AD1327" s="25"/>
      <c r="AE1327" s="25"/>
      <c r="AF1327" s="25"/>
      <c r="AG1327" s="25"/>
      <c r="AH1327" s="25"/>
      <c r="AI1327" s="25"/>
    </row>
    <row r="1328" spans="1:35" ht="15.75">
      <c r="A1328" s="25"/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/>
    </row>
    <row r="1329" spans="1:35" ht="15.75">
      <c r="A1329" s="25"/>
      <c r="B1329" s="25"/>
      <c r="C1329" s="25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5"/>
      <c r="AC1329" s="25"/>
      <c r="AD1329" s="25"/>
      <c r="AE1329" s="25"/>
      <c r="AF1329" s="25"/>
      <c r="AG1329" s="25"/>
      <c r="AH1329" s="25"/>
      <c r="AI1329" s="25"/>
    </row>
    <row r="1330" spans="1:35" ht="15.75">
      <c r="A1330" s="25"/>
      <c r="B1330" s="25"/>
      <c r="C1330" s="25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5"/>
      <c r="AC1330" s="25"/>
      <c r="AD1330" s="25"/>
      <c r="AE1330" s="25"/>
      <c r="AF1330" s="25"/>
      <c r="AG1330" s="25"/>
      <c r="AH1330" s="25"/>
      <c r="AI1330" s="25"/>
    </row>
    <row r="1331" spans="1:35" ht="15.75">
      <c r="A1331" s="25"/>
      <c r="B1331" s="25"/>
      <c r="C1331" s="25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5"/>
      <c r="AC1331" s="25"/>
      <c r="AD1331" s="25"/>
      <c r="AE1331" s="25"/>
      <c r="AF1331" s="25"/>
      <c r="AG1331" s="25"/>
      <c r="AH1331" s="25"/>
      <c r="AI1331" s="25"/>
    </row>
    <row r="1332" spans="1:35" ht="15.75">
      <c r="A1332" s="25"/>
      <c r="B1332" s="25"/>
      <c r="C1332" s="25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5"/>
      <c r="AC1332" s="25"/>
      <c r="AD1332" s="25"/>
      <c r="AE1332" s="25"/>
      <c r="AF1332" s="25"/>
      <c r="AG1332" s="25"/>
      <c r="AH1332" s="25"/>
      <c r="AI1332" s="25"/>
    </row>
    <row r="1333" spans="1:35" ht="15.75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</row>
    <row r="1334" spans="1:35" ht="15.75">
      <c r="A1334" s="25"/>
      <c r="B1334" s="25"/>
      <c r="C1334" s="25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/>
    </row>
    <row r="1335" spans="1:35" ht="15.75">
      <c r="A1335" s="25"/>
      <c r="B1335" s="25"/>
      <c r="C1335" s="25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5"/>
      <c r="AC1335" s="25"/>
      <c r="AD1335" s="25"/>
      <c r="AE1335" s="25"/>
      <c r="AF1335" s="25"/>
      <c r="AG1335" s="25"/>
      <c r="AH1335" s="25"/>
      <c r="AI1335" s="25"/>
    </row>
    <row r="1336" spans="1:35" ht="15.75">
      <c r="A1336" s="25"/>
      <c r="B1336" s="25"/>
      <c r="C1336" s="25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</row>
    <row r="1337" spans="1:35" ht="15.75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</row>
    <row r="1338" spans="1:35" ht="15.75">
      <c r="A1338" s="25"/>
      <c r="B1338" s="25"/>
      <c r="C1338" s="25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5"/>
      <c r="AC1338" s="25"/>
      <c r="AD1338" s="25"/>
      <c r="AE1338" s="25"/>
      <c r="AF1338" s="25"/>
      <c r="AG1338" s="25"/>
      <c r="AH1338" s="25"/>
      <c r="AI1338" s="25"/>
    </row>
    <row r="1339" spans="1:35" ht="15.75">
      <c r="A1339" s="25"/>
      <c r="B1339" s="25"/>
      <c r="C1339" s="25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</row>
    <row r="1340" spans="1:35" ht="15.75">
      <c r="A1340" s="25"/>
      <c r="B1340" s="25"/>
      <c r="C1340" s="25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/>
      <c r="AI1340" s="25"/>
    </row>
    <row r="1341" spans="1:35" ht="15.75">
      <c r="A1341" s="25"/>
      <c r="B1341" s="25"/>
      <c r="C1341" s="25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/>
      <c r="AI1341" s="25"/>
    </row>
    <row r="1342" spans="1:35" ht="15.75">
      <c r="A1342" s="25"/>
      <c r="B1342" s="25"/>
      <c r="C1342" s="25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5"/>
      <c r="AC1342" s="25"/>
      <c r="AD1342" s="25"/>
      <c r="AE1342" s="25"/>
      <c r="AF1342" s="25"/>
      <c r="AG1342" s="25"/>
      <c r="AH1342" s="25"/>
      <c r="AI1342" s="25"/>
    </row>
    <row r="1343" spans="1:35" ht="15.75">
      <c r="A1343" s="25"/>
      <c r="B1343" s="25"/>
      <c r="C1343" s="25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</row>
    <row r="1344" spans="1:35" ht="15.75">
      <c r="A1344" s="25"/>
      <c r="B1344" s="25"/>
      <c r="C1344" s="25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/>
    </row>
    <row r="1345" spans="1:35" ht="15.75">
      <c r="A1345" s="25"/>
      <c r="B1345" s="25"/>
      <c r="C1345" s="25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</row>
    <row r="1346" spans="1:35" ht="15.75">
      <c r="A1346" s="25"/>
      <c r="B1346" s="25"/>
      <c r="C1346" s="25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</row>
    <row r="1347" spans="1:35" ht="15.75">
      <c r="A1347" s="25"/>
      <c r="B1347" s="25"/>
      <c r="C1347" s="25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5"/>
      <c r="AC1347" s="25"/>
      <c r="AD1347" s="25"/>
      <c r="AE1347" s="25"/>
      <c r="AF1347" s="25"/>
      <c r="AG1347" s="25"/>
      <c r="AH1347" s="25"/>
      <c r="AI1347" s="25"/>
    </row>
    <row r="1348" spans="1:35" ht="15.75">
      <c r="A1348" s="25"/>
      <c r="B1348" s="25"/>
      <c r="C1348" s="25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25"/>
      <c r="AD1348" s="25"/>
      <c r="AE1348" s="25"/>
      <c r="AF1348" s="25"/>
      <c r="AG1348" s="25"/>
      <c r="AH1348" s="25"/>
      <c r="AI1348" s="25"/>
    </row>
    <row r="1349" spans="1:35" ht="15.75">
      <c r="A1349" s="25"/>
      <c r="B1349" s="25"/>
      <c r="C1349" s="25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/>
      <c r="AC1349" s="25"/>
      <c r="AD1349" s="25"/>
      <c r="AE1349" s="25"/>
      <c r="AF1349" s="25"/>
      <c r="AG1349" s="25"/>
      <c r="AH1349" s="25"/>
      <c r="AI1349" s="25"/>
    </row>
    <row r="1350" spans="1:35" ht="15.75">
      <c r="A1350" s="25"/>
      <c r="B1350" s="25"/>
      <c r="C1350" s="25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</row>
    <row r="1351" spans="1:35" ht="15.75">
      <c r="A1351" s="25"/>
      <c r="B1351" s="25"/>
      <c r="C1351" s="25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/>
    </row>
    <row r="1352" spans="1:35" ht="15.75">
      <c r="A1352" s="25"/>
      <c r="B1352" s="25"/>
      <c r="C1352" s="25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5"/>
      <c r="AC1352" s="25"/>
      <c r="AD1352" s="25"/>
      <c r="AE1352" s="25"/>
      <c r="AF1352" s="25"/>
      <c r="AG1352" s="25"/>
      <c r="AH1352" s="25"/>
      <c r="AI1352" s="25"/>
    </row>
    <row r="1353" spans="1:35" ht="15.75">
      <c r="A1353" s="25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  <c r="AC1353" s="25"/>
      <c r="AD1353" s="25"/>
      <c r="AE1353" s="25"/>
      <c r="AF1353" s="25"/>
      <c r="AG1353" s="25"/>
      <c r="AH1353" s="25"/>
      <c r="AI1353" s="25"/>
    </row>
    <row r="1354" spans="1:35" ht="15.75">
      <c r="A1354" s="25"/>
      <c r="B1354" s="25"/>
      <c r="C1354" s="25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  <c r="AC1354" s="25"/>
      <c r="AD1354" s="25"/>
      <c r="AE1354" s="25"/>
      <c r="AF1354" s="25"/>
      <c r="AG1354" s="25"/>
      <c r="AH1354" s="25"/>
      <c r="AI1354" s="25"/>
    </row>
    <row r="1355" spans="1:35" ht="15.75">
      <c r="A1355" s="25"/>
      <c r="B1355" s="25"/>
      <c r="C1355" s="25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</row>
    <row r="1356" spans="1:35" ht="15.75">
      <c r="A1356" s="25"/>
      <c r="B1356" s="25"/>
      <c r="C1356" s="25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5"/>
      <c r="AC1356" s="25"/>
      <c r="AD1356" s="25"/>
      <c r="AE1356" s="25"/>
      <c r="AF1356" s="25"/>
      <c r="AG1356" s="25"/>
      <c r="AH1356" s="25"/>
      <c r="AI1356" s="25"/>
    </row>
    <row r="1357" spans="1:35" ht="15.75">
      <c r="A1357" s="25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  <c r="AC1357" s="25"/>
      <c r="AD1357" s="25"/>
      <c r="AE1357" s="25"/>
      <c r="AF1357" s="25"/>
      <c r="AG1357" s="25"/>
      <c r="AH1357" s="25"/>
      <c r="AI1357" s="25"/>
    </row>
    <row r="1358" spans="1:35" ht="15.75">
      <c r="A1358" s="25"/>
      <c r="B1358" s="25"/>
      <c r="C1358" s="25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5"/>
      <c r="AC1358" s="25"/>
      <c r="AD1358" s="25"/>
      <c r="AE1358" s="25"/>
      <c r="AF1358" s="25"/>
      <c r="AG1358" s="25"/>
      <c r="AH1358" s="25"/>
      <c r="AI1358" s="25"/>
    </row>
    <row r="1359" spans="1:35" ht="15.75">
      <c r="A1359" s="25"/>
      <c r="B1359" s="25"/>
      <c r="C1359" s="25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5"/>
      <c r="AC1359" s="25"/>
      <c r="AD1359" s="25"/>
      <c r="AE1359" s="25"/>
      <c r="AF1359" s="25"/>
      <c r="AG1359" s="25"/>
      <c r="AH1359" s="25"/>
      <c r="AI1359" s="25"/>
    </row>
    <row r="1360" spans="1:35" ht="15.75">
      <c r="A1360" s="25"/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/>
    </row>
    <row r="1361" spans="1:35" ht="15.75">
      <c r="A1361" s="25"/>
      <c r="B1361" s="25"/>
      <c r="C1361" s="25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  <c r="AC1361" s="25"/>
      <c r="AD1361" s="25"/>
      <c r="AE1361" s="25"/>
      <c r="AF1361" s="25"/>
      <c r="AG1361" s="25"/>
      <c r="AH1361" s="25"/>
      <c r="AI1361" s="25"/>
    </row>
    <row r="1362" spans="1:35" ht="15.75">
      <c r="A1362" s="25"/>
      <c r="B1362" s="25"/>
      <c r="C1362" s="25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  <c r="AC1362" s="25"/>
      <c r="AD1362" s="25"/>
      <c r="AE1362" s="25"/>
      <c r="AF1362" s="25"/>
      <c r="AG1362" s="25"/>
      <c r="AH1362" s="25"/>
      <c r="AI1362" s="25"/>
    </row>
    <row r="1363" spans="1:35" ht="15.75">
      <c r="A1363" s="25"/>
      <c r="B1363" s="25"/>
      <c r="C1363" s="25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  <c r="AC1363" s="25"/>
      <c r="AD1363" s="25"/>
      <c r="AE1363" s="25"/>
      <c r="AF1363" s="25"/>
      <c r="AG1363" s="25"/>
      <c r="AH1363" s="25"/>
      <c r="AI1363" s="25"/>
    </row>
    <row r="1364" spans="1:35" ht="15.75">
      <c r="A1364" s="25"/>
      <c r="B1364" s="25"/>
      <c r="C1364" s="25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/>
    </row>
    <row r="1365" spans="1:35" ht="15.75">
      <c r="A1365" s="25"/>
      <c r="B1365" s="25"/>
      <c r="C1365" s="25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  <c r="AC1365" s="25"/>
      <c r="AD1365" s="25"/>
      <c r="AE1365" s="25"/>
      <c r="AF1365" s="25"/>
      <c r="AG1365" s="25"/>
      <c r="AH1365" s="25"/>
      <c r="AI1365" s="25"/>
    </row>
    <row r="1366" spans="1:35" ht="15.75">
      <c r="A1366" s="25"/>
      <c r="B1366" s="25"/>
      <c r="C1366" s="25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5"/>
      <c r="AC1366" s="25"/>
      <c r="AD1366" s="25"/>
      <c r="AE1366" s="25"/>
      <c r="AF1366" s="25"/>
      <c r="AG1366" s="25"/>
      <c r="AH1366" s="25"/>
      <c r="AI1366" s="25"/>
    </row>
    <row r="1367" spans="1:35" ht="15.75">
      <c r="A1367" s="25"/>
      <c r="B1367" s="25"/>
      <c r="C1367" s="25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  <c r="AC1367" s="25"/>
      <c r="AD1367" s="25"/>
      <c r="AE1367" s="25"/>
      <c r="AF1367" s="25"/>
      <c r="AG1367" s="25"/>
      <c r="AH1367" s="25"/>
      <c r="AI1367" s="25"/>
    </row>
    <row r="1368" spans="1:35" ht="15.75">
      <c r="A1368" s="25"/>
      <c r="B1368" s="25"/>
      <c r="C1368" s="25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  <c r="AC1368" s="25"/>
      <c r="AD1368" s="25"/>
      <c r="AE1368" s="25"/>
      <c r="AF1368" s="25"/>
      <c r="AG1368" s="25"/>
      <c r="AH1368" s="25"/>
      <c r="AI1368" s="25"/>
    </row>
    <row r="1369" spans="1:35" ht="15.75">
      <c r="A1369" s="25"/>
      <c r="B1369" s="25"/>
      <c r="C1369" s="25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5"/>
      <c r="AC1369" s="25"/>
      <c r="AD1369" s="25"/>
      <c r="AE1369" s="25"/>
      <c r="AF1369" s="25"/>
      <c r="AG1369" s="25"/>
      <c r="AH1369" s="25"/>
      <c r="AI1369" s="25"/>
    </row>
    <row r="1370" spans="1:35" ht="15.75">
      <c r="A1370" s="25"/>
      <c r="B1370" s="25"/>
      <c r="C1370" s="25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5"/>
      <c r="AC1370" s="25"/>
      <c r="AD1370" s="25"/>
      <c r="AE1370" s="25"/>
      <c r="AF1370" s="25"/>
      <c r="AG1370" s="25"/>
      <c r="AH1370" s="25"/>
      <c r="AI1370" s="25"/>
    </row>
    <row r="1371" spans="1:35" ht="15.75">
      <c r="A1371" s="25"/>
      <c r="B1371" s="25"/>
      <c r="C1371" s="25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5"/>
      <c r="AC1371" s="25"/>
      <c r="AD1371" s="25"/>
      <c r="AE1371" s="25"/>
      <c r="AF1371" s="25"/>
      <c r="AG1371" s="25"/>
      <c r="AH1371" s="25"/>
      <c r="AI1371" s="25"/>
    </row>
    <row r="1372" spans="1:35" ht="15.75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5"/>
      <c r="AC1372" s="25"/>
      <c r="AD1372" s="25"/>
      <c r="AE1372" s="25"/>
      <c r="AF1372" s="25"/>
      <c r="AG1372" s="25"/>
      <c r="AH1372" s="25"/>
      <c r="AI1372" s="25"/>
    </row>
    <row r="1373" spans="1:35" ht="15.75">
      <c r="A1373" s="25"/>
      <c r="B1373" s="25"/>
      <c r="C1373" s="25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5"/>
      <c r="AC1373" s="25"/>
      <c r="AD1373" s="25"/>
      <c r="AE1373" s="25"/>
      <c r="AF1373" s="25"/>
      <c r="AG1373" s="25"/>
      <c r="AH1373" s="25"/>
      <c r="AI1373" s="25"/>
    </row>
    <row r="1374" spans="1:35" ht="15.75">
      <c r="A1374" s="25"/>
      <c r="B1374" s="25"/>
      <c r="C1374" s="25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5"/>
      <c r="AC1374" s="25"/>
      <c r="AD1374" s="25"/>
      <c r="AE1374" s="25"/>
      <c r="AF1374" s="25"/>
      <c r="AG1374" s="25"/>
      <c r="AH1374" s="25"/>
      <c r="AI1374" s="25"/>
    </row>
    <row r="1375" spans="1:35" ht="15.75">
      <c r="A1375" s="25"/>
      <c r="B1375" s="25"/>
      <c r="C1375" s="25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5"/>
      <c r="AC1375" s="25"/>
      <c r="AD1375" s="25"/>
      <c r="AE1375" s="25"/>
      <c r="AF1375" s="25"/>
      <c r="AG1375" s="25"/>
      <c r="AH1375" s="25"/>
      <c r="AI1375" s="25"/>
    </row>
    <row r="1376" spans="1:35" ht="15.75">
      <c r="A1376" s="25"/>
      <c r="B1376" s="25"/>
      <c r="C1376" s="25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5"/>
      <c r="AC1376" s="25"/>
      <c r="AD1376" s="25"/>
      <c r="AE1376" s="25"/>
      <c r="AF1376" s="25"/>
      <c r="AG1376" s="25"/>
      <c r="AH1376" s="25"/>
      <c r="AI1376" s="25"/>
    </row>
    <row r="1377" spans="1:35" ht="15.75">
      <c r="A1377" s="25"/>
      <c r="B1377" s="25"/>
      <c r="C1377" s="25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5"/>
      <c r="AC1377" s="25"/>
      <c r="AD1377" s="25"/>
      <c r="AE1377" s="25"/>
      <c r="AF1377" s="25"/>
      <c r="AG1377" s="25"/>
      <c r="AH1377" s="25"/>
      <c r="AI1377" s="25"/>
    </row>
    <row r="1378" spans="1:35" ht="15.75">
      <c r="A1378" s="25"/>
      <c r="B1378" s="25"/>
      <c r="C1378" s="25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5"/>
      <c r="AC1378" s="25"/>
      <c r="AD1378" s="25"/>
      <c r="AE1378" s="25"/>
      <c r="AF1378" s="25"/>
      <c r="AG1378" s="25"/>
      <c r="AH1378" s="25"/>
      <c r="AI1378" s="25"/>
    </row>
    <row r="1379" spans="1:35" ht="15.75">
      <c r="A1379" s="25"/>
      <c r="B1379" s="25"/>
      <c r="C1379" s="25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/>
      <c r="AI1379" s="25"/>
    </row>
    <row r="1380" spans="1:35" ht="15.75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5"/>
      <c r="AC1380" s="25"/>
      <c r="AD1380" s="25"/>
      <c r="AE1380" s="25"/>
      <c r="AF1380" s="25"/>
      <c r="AG1380" s="25"/>
      <c r="AH1380" s="25"/>
      <c r="AI1380" s="25"/>
    </row>
    <row r="1381" spans="1:35" ht="15.75">
      <c r="A1381" s="25"/>
      <c r="B1381" s="25"/>
      <c r="C1381" s="25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5"/>
      <c r="AC1381" s="25"/>
      <c r="AD1381" s="25"/>
      <c r="AE1381" s="25"/>
      <c r="AF1381" s="25"/>
      <c r="AG1381" s="25"/>
      <c r="AH1381" s="25"/>
      <c r="AI1381" s="25"/>
    </row>
    <row r="1382" spans="1:35" ht="15.75">
      <c r="A1382" s="25"/>
      <c r="B1382" s="25"/>
      <c r="C1382" s="25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</row>
    <row r="1383" spans="1:35" ht="15.75">
      <c r="A1383" s="25"/>
      <c r="B1383" s="25"/>
      <c r="C1383" s="25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5"/>
      <c r="AC1383" s="25"/>
      <c r="AD1383" s="25"/>
      <c r="AE1383" s="25"/>
      <c r="AF1383" s="25"/>
      <c r="AG1383" s="25"/>
      <c r="AH1383" s="25"/>
      <c r="AI1383" s="25"/>
    </row>
    <row r="1384" spans="1:35" ht="15.75">
      <c r="A1384" s="25"/>
      <c r="B1384" s="25"/>
      <c r="C1384" s="25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5"/>
      <c r="AC1384" s="25"/>
      <c r="AD1384" s="25"/>
      <c r="AE1384" s="25"/>
      <c r="AF1384" s="25"/>
      <c r="AG1384" s="25"/>
      <c r="AH1384" s="25"/>
      <c r="AI1384" s="25"/>
    </row>
    <row r="1385" spans="1:35" ht="15.75">
      <c r="A1385" s="25"/>
      <c r="B1385" s="25"/>
      <c r="C1385" s="25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/>
    </row>
    <row r="1386" spans="1:35" ht="15.75">
      <c r="A1386" s="25"/>
      <c r="B1386" s="25"/>
      <c r="C1386" s="25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  <c r="AC1386" s="25"/>
      <c r="AD1386" s="25"/>
      <c r="AE1386" s="25"/>
      <c r="AF1386" s="25"/>
      <c r="AG1386" s="25"/>
      <c r="AH1386" s="25"/>
      <c r="AI1386" s="25"/>
    </row>
    <row r="1387" spans="1:35" ht="15.75">
      <c r="A1387" s="25"/>
      <c r="B1387" s="25"/>
      <c r="C1387" s="25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/>
      <c r="AI1387" s="25"/>
    </row>
    <row r="1388" spans="1:35" ht="15.75">
      <c r="A1388" s="25"/>
      <c r="B1388" s="25"/>
      <c r="C1388" s="25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5"/>
      <c r="AC1388" s="25"/>
      <c r="AD1388" s="25"/>
      <c r="AE1388" s="25"/>
      <c r="AF1388" s="25"/>
      <c r="AG1388" s="25"/>
      <c r="AH1388" s="25"/>
      <c r="AI1388" s="25"/>
    </row>
    <row r="1389" spans="1:35" ht="15.75">
      <c r="A1389" s="25"/>
      <c r="B1389" s="25"/>
      <c r="C1389" s="25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/>
      <c r="AC1389" s="25"/>
      <c r="AD1389" s="25"/>
      <c r="AE1389" s="25"/>
      <c r="AF1389" s="25"/>
      <c r="AG1389" s="25"/>
      <c r="AH1389" s="25"/>
      <c r="AI1389" s="25"/>
    </row>
    <row r="1390" spans="1:35" ht="15.75">
      <c r="A1390" s="25"/>
      <c r="B1390" s="25"/>
      <c r="C1390" s="25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/>
      <c r="AI1390" s="25"/>
    </row>
    <row r="1391" spans="1:35" ht="15.75">
      <c r="A1391" s="25"/>
      <c r="B1391" s="25"/>
      <c r="C1391" s="25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5"/>
      <c r="AC1391" s="25"/>
      <c r="AD1391" s="25"/>
      <c r="AE1391" s="25"/>
      <c r="AF1391" s="25"/>
      <c r="AG1391" s="25"/>
      <c r="AH1391" s="25"/>
      <c r="AI1391" s="25"/>
    </row>
    <row r="1392" spans="1:35" ht="15.75">
      <c r="A1392" s="25"/>
      <c r="B1392" s="25"/>
      <c r="C1392" s="25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/>
      <c r="AI1392" s="25"/>
    </row>
    <row r="1393" spans="1:35" ht="15.75">
      <c r="A1393" s="25"/>
      <c r="B1393" s="25"/>
      <c r="C1393" s="25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  <c r="AC1393" s="25"/>
      <c r="AD1393" s="25"/>
      <c r="AE1393" s="25"/>
      <c r="AF1393" s="25"/>
      <c r="AG1393" s="25"/>
      <c r="AH1393" s="25"/>
      <c r="AI1393" s="25"/>
    </row>
    <row r="1394" spans="1:35" ht="15.75">
      <c r="A1394" s="25"/>
      <c r="B1394" s="25"/>
      <c r="C1394" s="25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5"/>
      <c r="AC1394" s="25"/>
      <c r="AD1394" s="25"/>
      <c r="AE1394" s="25"/>
      <c r="AF1394" s="25"/>
      <c r="AG1394" s="25"/>
      <c r="AH1394" s="25"/>
      <c r="AI1394" s="25"/>
    </row>
    <row r="1395" spans="1:35" ht="15.75">
      <c r="A1395" s="25"/>
      <c r="B1395" s="25"/>
      <c r="C1395" s="25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  <c r="AC1395" s="25"/>
      <c r="AD1395" s="25"/>
      <c r="AE1395" s="25"/>
      <c r="AF1395" s="25"/>
      <c r="AG1395" s="25"/>
      <c r="AH1395" s="25"/>
      <c r="AI1395" s="25"/>
    </row>
    <row r="1396" spans="1:35" ht="15.75">
      <c r="A1396" s="25"/>
      <c r="B1396" s="25"/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5"/>
      <c r="AH1396" s="25"/>
      <c r="AI1396" s="25"/>
    </row>
    <row r="1397" spans="1:35" ht="15.75">
      <c r="A1397" s="25"/>
      <c r="B1397" s="25"/>
      <c r="C1397" s="25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5"/>
      <c r="AC1397" s="25"/>
      <c r="AD1397" s="25"/>
      <c r="AE1397" s="25"/>
      <c r="AF1397" s="25"/>
      <c r="AG1397" s="25"/>
      <c r="AH1397" s="25"/>
      <c r="AI1397" s="25"/>
    </row>
    <row r="1398" spans="1:35" ht="15.75">
      <c r="A1398" s="25"/>
      <c r="B1398" s="25"/>
      <c r="C1398" s="25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  <c r="AC1398" s="25"/>
      <c r="AD1398" s="25"/>
      <c r="AE1398" s="25"/>
      <c r="AF1398" s="25"/>
      <c r="AG1398" s="25"/>
      <c r="AH1398" s="25"/>
      <c r="AI1398" s="25"/>
    </row>
    <row r="1399" spans="1:35" ht="15.75">
      <c r="A1399" s="25"/>
      <c r="B1399" s="25"/>
      <c r="C1399" s="25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5"/>
      <c r="AC1399" s="25"/>
      <c r="AD1399" s="25"/>
      <c r="AE1399" s="25"/>
      <c r="AF1399" s="25"/>
      <c r="AG1399" s="25"/>
      <c r="AH1399" s="25"/>
      <c r="AI1399" s="25"/>
    </row>
    <row r="1400" spans="1:35" ht="15.75">
      <c r="A1400" s="25"/>
      <c r="B1400" s="25"/>
      <c r="C1400" s="25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5"/>
      <c r="AC1400" s="25"/>
      <c r="AD1400" s="25"/>
      <c r="AE1400" s="25"/>
      <c r="AF1400" s="25"/>
      <c r="AG1400" s="25"/>
      <c r="AH1400" s="25"/>
      <c r="AI1400" s="25"/>
    </row>
    <row r="1401" spans="1:35" ht="15.75">
      <c r="A1401" s="25"/>
      <c r="B1401" s="25"/>
      <c r="C1401" s="25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</row>
    <row r="1402" spans="1:35" ht="15.75">
      <c r="A1402" s="25"/>
      <c r="B1402" s="25"/>
      <c r="C1402" s="25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5"/>
      <c r="AC1402" s="25"/>
      <c r="AD1402" s="25"/>
      <c r="AE1402" s="25"/>
      <c r="AF1402" s="25"/>
      <c r="AG1402" s="25"/>
      <c r="AH1402" s="25"/>
      <c r="AI1402" s="25"/>
    </row>
    <row r="1403" spans="1:35" ht="15.75">
      <c r="A1403" s="25"/>
      <c r="B1403" s="25"/>
      <c r="C1403" s="25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5"/>
      <c r="AC1403" s="25"/>
      <c r="AD1403" s="25"/>
      <c r="AE1403" s="25"/>
      <c r="AF1403" s="25"/>
      <c r="AG1403" s="25"/>
      <c r="AH1403" s="25"/>
      <c r="AI1403" s="25"/>
    </row>
    <row r="1404" spans="1:35" ht="15.75">
      <c r="A1404" s="25"/>
      <c r="B1404" s="25"/>
      <c r="C1404" s="25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</row>
    <row r="1405" spans="1:35" ht="15.75">
      <c r="A1405" s="25"/>
      <c r="B1405" s="25"/>
      <c r="C1405" s="25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5"/>
      <c r="AC1405" s="25"/>
      <c r="AD1405" s="25"/>
      <c r="AE1405" s="25"/>
      <c r="AF1405" s="25"/>
      <c r="AG1405" s="25"/>
      <c r="AH1405" s="25"/>
      <c r="AI1405" s="25"/>
    </row>
    <row r="1406" spans="1:35" ht="15.75">
      <c r="A1406" s="25"/>
      <c r="B1406" s="25"/>
      <c r="C1406" s="25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/>
    </row>
    <row r="1407" spans="1:35" ht="15.75">
      <c r="A1407" s="25"/>
      <c r="B1407" s="25"/>
      <c r="C1407" s="25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/>
      <c r="AI1407" s="25"/>
    </row>
    <row r="1408" spans="1:35" ht="15.75">
      <c r="A1408" s="25"/>
      <c r="B1408" s="25"/>
      <c r="C1408" s="25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5"/>
      <c r="AC1408" s="25"/>
      <c r="AD1408" s="25"/>
      <c r="AE1408" s="25"/>
      <c r="AF1408" s="25"/>
      <c r="AG1408" s="25"/>
      <c r="AH1408" s="25"/>
      <c r="AI1408" s="25"/>
    </row>
    <row r="1409" spans="1:35" ht="15.75">
      <c r="A1409" s="25"/>
      <c r="B1409" s="25"/>
      <c r="C1409" s="25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5"/>
      <c r="AC1409" s="25"/>
      <c r="AD1409" s="25"/>
      <c r="AE1409" s="25"/>
      <c r="AF1409" s="25"/>
      <c r="AG1409" s="25"/>
      <c r="AH1409" s="25"/>
      <c r="AI1409" s="25"/>
    </row>
    <row r="1410" spans="1:35" ht="15.75">
      <c r="A1410" s="25"/>
      <c r="B1410" s="25"/>
      <c r="C1410" s="25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5"/>
      <c r="AC1410" s="25"/>
      <c r="AD1410" s="25"/>
      <c r="AE1410" s="25"/>
      <c r="AF1410" s="25"/>
      <c r="AG1410" s="25"/>
      <c r="AH1410" s="25"/>
      <c r="AI1410" s="25"/>
    </row>
    <row r="1411" spans="1:35" ht="15.75">
      <c r="A1411" s="25"/>
      <c r="B1411" s="25"/>
      <c r="C1411" s="25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25"/>
      <c r="AD1411" s="25"/>
      <c r="AE1411" s="25"/>
      <c r="AF1411" s="25"/>
      <c r="AG1411" s="25"/>
      <c r="AH1411" s="25"/>
      <c r="AI1411" s="25"/>
    </row>
    <row r="1412" spans="1:35" ht="15.75">
      <c r="A1412" s="25"/>
      <c r="B1412" s="25"/>
      <c r="C1412" s="25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  <c r="AC1412" s="25"/>
      <c r="AD1412" s="25"/>
      <c r="AE1412" s="25"/>
      <c r="AF1412" s="25"/>
      <c r="AG1412" s="25"/>
      <c r="AH1412" s="25"/>
      <c r="AI1412" s="25"/>
    </row>
    <row r="1413" spans="1:35" ht="15.75">
      <c r="A1413" s="25"/>
      <c r="B1413" s="25"/>
      <c r="C1413" s="25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5"/>
      <c r="AC1413" s="25"/>
      <c r="AD1413" s="25"/>
      <c r="AE1413" s="25"/>
      <c r="AF1413" s="25"/>
      <c r="AG1413" s="25"/>
      <c r="AH1413" s="25"/>
      <c r="AI1413" s="25"/>
    </row>
    <row r="1414" spans="1:35" ht="15.75">
      <c r="A1414" s="25"/>
      <c r="B1414" s="25"/>
      <c r="C1414" s="25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  <c r="AC1414" s="25"/>
      <c r="AD1414" s="25"/>
      <c r="AE1414" s="25"/>
      <c r="AF1414" s="25"/>
      <c r="AG1414" s="25"/>
      <c r="AH1414" s="25"/>
      <c r="AI1414" s="25"/>
    </row>
    <row r="1415" spans="1:35" ht="15.75">
      <c r="A1415" s="25"/>
      <c r="B1415" s="25"/>
      <c r="C1415" s="25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  <c r="AC1415" s="25"/>
      <c r="AD1415" s="25"/>
      <c r="AE1415" s="25"/>
      <c r="AF1415" s="25"/>
      <c r="AG1415" s="25"/>
      <c r="AH1415" s="25"/>
      <c r="AI1415" s="25"/>
    </row>
    <row r="1416" spans="1:35" ht="15.75">
      <c r="A1416" s="25"/>
      <c r="B1416" s="25"/>
      <c r="C1416" s="25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5"/>
      <c r="AC1416" s="25"/>
      <c r="AD1416" s="25"/>
      <c r="AE1416" s="25"/>
      <c r="AF1416" s="25"/>
      <c r="AG1416" s="25"/>
      <c r="AH1416" s="25"/>
      <c r="AI1416" s="25"/>
    </row>
    <row r="1417" spans="1:35" ht="15.75">
      <c r="A1417" s="25"/>
      <c r="B1417" s="25"/>
      <c r="C1417" s="25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5"/>
      <c r="AC1417" s="25"/>
      <c r="AD1417" s="25"/>
      <c r="AE1417" s="25"/>
      <c r="AF1417" s="25"/>
      <c r="AG1417" s="25"/>
      <c r="AH1417" s="25"/>
      <c r="AI1417" s="25"/>
    </row>
    <row r="1418" spans="1:35" ht="15.75">
      <c r="A1418" s="25"/>
      <c r="B1418" s="25"/>
      <c r="C1418" s="25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  <c r="AC1418" s="25"/>
      <c r="AD1418" s="25"/>
      <c r="AE1418" s="25"/>
      <c r="AF1418" s="25"/>
      <c r="AG1418" s="25"/>
      <c r="AH1418" s="25"/>
      <c r="AI1418" s="25"/>
    </row>
    <row r="1419" spans="1:35" ht="15.75">
      <c r="A1419" s="25"/>
      <c r="B1419" s="25"/>
      <c r="C1419" s="25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  <c r="AC1419" s="25"/>
      <c r="AD1419" s="25"/>
      <c r="AE1419" s="25"/>
      <c r="AF1419" s="25"/>
      <c r="AG1419" s="25"/>
      <c r="AH1419" s="25"/>
      <c r="AI1419" s="25"/>
    </row>
    <row r="1420" spans="1:35" ht="15.75">
      <c r="A1420" s="25"/>
      <c r="B1420" s="25"/>
      <c r="C1420" s="25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  <c r="AC1420" s="25"/>
      <c r="AD1420" s="25"/>
      <c r="AE1420" s="25"/>
      <c r="AF1420" s="25"/>
      <c r="AG1420" s="25"/>
      <c r="AH1420" s="25"/>
      <c r="AI1420" s="25"/>
    </row>
    <row r="1421" spans="1:35" ht="15.75">
      <c r="A1421" s="25"/>
      <c r="B1421" s="25"/>
      <c r="C1421" s="25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/>
      <c r="AI1421" s="25"/>
    </row>
    <row r="1422" spans="1:35" ht="15.75">
      <c r="A1422" s="25"/>
      <c r="B1422" s="25"/>
      <c r="C1422" s="25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5"/>
      <c r="AC1422" s="25"/>
      <c r="AD1422" s="25"/>
      <c r="AE1422" s="25"/>
      <c r="AF1422" s="25"/>
      <c r="AG1422" s="25"/>
      <c r="AH1422" s="25"/>
      <c r="AI1422" s="25"/>
    </row>
    <row r="1423" spans="1:35" ht="15.75">
      <c r="A1423" s="25"/>
      <c r="B1423" s="25"/>
      <c r="C1423" s="25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5"/>
      <c r="AC1423" s="25"/>
      <c r="AD1423" s="25"/>
      <c r="AE1423" s="25"/>
      <c r="AF1423" s="25"/>
      <c r="AG1423" s="25"/>
      <c r="AH1423" s="25"/>
      <c r="AI1423" s="25"/>
    </row>
    <row r="1424" spans="1:35" ht="15.75">
      <c r="A1424" s="25"/>
      <c r="B1424" s="25"/>
      <c r="C1424" s="25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  <c r="AC1424" s="25"/>
      <c r="AD1424" s="25"/>
      <c r="AE1424" s="25"/>
      <c r="AF1424" s="25"/>
      <c r="AG1424" s="25"/>
      <c r="AH1424" s="25"/>
      <c r="AI1424" s="25"/>
    </row>
    <row r="1425" spans="1:35" ht="15.75">
      <c r="A1425" s="25"/>
      <c r="B1425" s="25"/>
      <c r="C1425" s="25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5"/>
      <c r="AC1425" s="25"/>
      <c r="AD1425" s="25"/>
      <c r="AE1425" s="25"/>
      <c r="AF1425" s="25"/>
      <c r="AG1425" s="25"/>
      <c r="AH1425" s="25"/>
      <c r="AI1425" s="25"/>
    </row>
    <row r="1426" spans="1:35" ht="15.75">
      <c r="A1426" s="25"/>
      <c r="B1426" s="25"/>
      <c r="C1426" s="25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5"/>
      <c r="AC1426" s="25"/>
      <c r="AD1426" s="25"/>
      <c r="AE1426" s="25"/>
      <c r="AF1426" s="25"/>
      <c r="AG1426" s="25"/>
      <c r="AH1426" s="25"/>
      <c r="AI1426" s="25"/>
    </row>
    <row r="1427" spans="1:35" ht="15.75">
      <c r="A1427" s="25"/>
      <c r="B1427" s="25"/>
      <c r="C1427" s="25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5"/>
      <c r="AC1427" s="25"/>
      <c r="AD1427" s="25"/>
      <c r="AE1427" s="25"/>
      <c r="AF1427" s="25"/>
      <c r="AG1427" s="25"/>
      <c r="AH1427" s="25"/>
      <c r="AI1427" s="25"/>
    </row>
    <row r="1428" spans="1:35" ht="15.75">
      <c r="A1428" s="25"/>
      <c r="B1428" s="25"/>
      <c r="C1428" s="25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5"/>
      <c r="AC1428" s="25"/>
      <c r="AD1428" s="25"/>
      <c r="AE1428" s="25"/>
      <c r="AF1428" s="25"/>
      <c r="AG1428" s="25"/>
      <c r="AH1428" s="25"/>
      <c r="AI1428" s="25"/>
    </row>
    <row r="1429" spans="1:35" ht="15.75">
      <c r="A1429" s="25"/>
      <c r="B1429" s="25"/>
      <c r="C1429" s="25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5"/>
      <c r="AC1429" s="25"/>
      <c r="AD1429" s="25"/>
      <c r="AE1429" s="25"/>
      <c r="AF1429" s="25"/>
      <c r="AG1429" s="25"/>
      <c r="AH1429" s="25"/>
      <c r="AI1429" s="25"/>
    </row>
    <row r="1430" spans="1:35" ht="15.75">
      <c r="A1430" s="25"/>
      <c r="B1430" s="25"/>
      <c r="C1430" s="25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5"/>
      <c r="AC1430" s="25"/>
      <c r="AD1430" s="25"/>
      <c r="AE1430" s="25"/>
      <c r="AF1430" s="25"/>
      <c r="AG1430" s="25"/>
      <c r="AH1430" s="25"/>
      <c r="AI1430" s="25"/>
    </row>
    <row r="1431" spans="1:35" ht="15.75">
      <c r="A1431" s="25"/>
      <c r="B1431" s="25"/>
      <c r="C1431" s="25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  <c r="AC1431" s="25"/>
      <c r="AD1431" s="25"/>
      <c r="AE1431" s="25"/>
      <c r="AF1431" s="25"/>
      <c r="AG1431" s="25"/>
      <c r="AH1431" s="25"/>
      <c r="AI1431" s="25"/>
    </row>
    <row r="1432" spans="1:35" ht="15.75">
      <c r="A1432" s="25"/>
      <c r="B1432" s="25"/>
      <c r="C1432" s="25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5"/>
      <c r="AC1432" s="25"/>
      <c r="AD1432" s="25"/>
      <c r="AE1432" s="25"/>
      <c r="AF1432" s="25"/>
      <c r="AG1432" s="25"/>
      <c r="AH1432" s="25"/>
      <c r="AI1432" s="25"/>
    </row>
    <row r="1433" spans="1:35" ht="15.75">
      <c r="A1433" s="25"/>
      <c r="B1433" s="25"/>
      <c r="C1433" s="25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5"/>
      <c r="AC1433" s="25"/>
      <c r="AD1433" s="25"/>
      <c r="AE1433" s="25"/>
      <c r="AF1433" s="25"/>
      <c r="AG1433" s="25"/>
      <c r="AH1433" s="25"/>
      <c r="AI1433" s="25"/>
    </row>
    <row r="1434" spans="1:35" ht="15.75">
      <c r="A1434" s="25"/>
      <c r="B1434" s="25"/>
      <c r="C1434" s="25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5"/>
      <c r="AC1434" s="25"/>
      <c r="AD1434" s="25"/>
      <c r="AE1434" s="25"/>
      <c r="AF1434" s="25"/>
      <c r="AG1434" s="25"/>
      <c r="AH1434" s="25"/>
      <c r="AI1434" s="25"/>
    </row>
    <row r="1435" spans="1:35" ht="15.75">
      <c r="A1435" s="25"/>
      <c r="B1435" s="25"/>
      <c r="C1435" s="25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5"/>
      <c r="AC1435" s="25"/>
      <c r="AD1435" s="25"/>
      <c r="AE1435" s="25"/>
      <c r="AF1435" s="25"/>
      <c r="AG1435" s="25"/>
      <c r="AH1435" s="25"/>
      <c r="AI1435" s="25"/>
    </row>
    <row r="1436" spans="1:35" ht="15.75">
      <c r="A1436" s="25"/>
      <c r="B1436" s="25"/>
      <c r="C1436" s="25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5"/>
      <c r="AC1436" s="25"/>
      <c r="AD1436" s="25"/>
      <c r="AE1436" s="25"/>
      <c r="AF1436" s="25"/>
      <c r="AG1436" s="25"/>
      <c r="AH1436" s="25"/>
      <c r="AI1436" s="25"/>
    </row>
    <row r="1437" spans="1:35" ht="15.75">
      <c r="A1437" s="25"/>
      <c r="B1437" s="25"/>
      <c r="C1437" s="25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  <c r="AC1437" s="25"/>
      <c r="AD1437" s="25"/>
      <c r="AE1437" s="25"/>
      <c r="AF1437" s="25"/>
      <c r="AG1437" s="25"/>
      <c r="AH1437" s="25"/>
      <c r="AI1437" s="25"/>
    </row>
    <row r="1438" spans="1:35" ht="15.75">
      <c r="A1438" s="25"/>
      <c r="B1438" s="25"/>
      <c r="C1438" s="25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5"/>
      <c r="AC1438" s="25"/>
      <c r="AD1438" s="25"/>
      <c r="AE1438" s="25"/>
      <c r="AF1438" s="25"/>
      <c r="AG1438" s="25"/>
      <c r="AH1438" s="25"/>
      <c r="AI1438" s="25"/>
    </row>
    <row r="1439" spans="1:35" ht="15.75">
      <c r="A1439" s="25"/>
      <c r="B1439" s="25"/>
      <c r="C1439" s="25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5"/>
      <c r="AC1439" s="25"/>
      <c r="AD1439" s="25"/>
      <c r="AE1439" s="25"/>
      <c r="AF1439" s="25"/>
      <c r="AG1439" s="25"/>
      <c r="AH1439" s="25"/>
      <c r="AI1439" s="25"/>
    </row>
    <row r="1440" spans="1:35" ht="15.75">
      <c r="A1440" s="25"/>
      <c r="B1440" s="25"/>
      <c r="C1440" s="25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5"/>
      <c r="AC1440" s="25"/>
      <c r="AD1440" s="25"/>
      <c r="AE1440" s="25"/>
      <c r="AF1440" s="25"/>
      <c r="AG1440" s="25"/>
      <c r="AH1440" s="25"/>
      <c r="AI1440" s="25"/>
    </row>
    <row r="1441" spans="1:35" ht="15.75">
      <c r="A1441" s="25"/>
      <c r="B1441" s="25"/>
      <c r="C1441" s="25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5"/>
      <c r="AC1441" s="25"/>
      <c r="AD1441" s="25"/>
      <c r="AE1441" s="25"/>
      <c r="AF1441" s="25"/>
      <c r="AG1441" s="25"/>
      <c r="AH1441" s="25"/>
      <c r="AI1441" s="25"/>
    </row>
    <row r="1442" spans="1:35" ht="15.75">
      <c r="A1442" s="25"/>
      <c r="B1442" s="25"/>
      <c r="C1442" s="25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5"/>
      <c r="AC1442" s="25"/>
      <c r="AD1442" s="25"/>
      <c r="AE1442" s="25"/>
      <c r="AF1442" s="25"/>
      <c r="AG1442" s="25"/>
      <c r="AH1442" s="25"/>
      <c r="AI1442" s="25"/>
    </row>
    <row r="1443" spans="1:35" ht="15.75">
      <c r="A1443" s="25"/>
      <c r="B1443" s="25"/>
      <c r="C1443" s="25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5"/>
      <c r="AC1443" s="25"/>
      <c r="AD1443" s="25"/>
      <c r="AE1443" s="25"/>
      <c r="AF1443" s="25"/>
      <c r="AG1443" s="25"/>
      <c r="AH1443" s="25"/>
      <c r="AI1443" s="25"/>
    </row>
    <row r="1444" spans="1:35" ht="15.75">
      <c r="A1444" s="25"/>
      <c r="B1444" s="25"/>
      <c r="C1444" s="25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5"/>
      <c r="AC1444" s="25"/>
      <c r="AD1444" s="25"/>
      <c r="AE1444" s="25"/>
      <c r="AF1444" s="25"/>
      <c r="AG1444" s="25"/>
      <c r="AH1444" s="25"/>
      <c r="AI1444" s="25"/>
    </row>
    <row r="1445" spans="1:35" ht="15.75">
      <c r="A1445" s="25"/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5"/>
      <c r="AC1445" s="25"/>
      <c r="AD1445" s="25"/>
      <c r="AE1445" s="25"/>
      <c r="AF1445" s="25"/>
      <c r="AG1445" s="25"/>
      <c r="AH1445" s="25"/>
      <c r="AI1445" s="25"/>
    </row>
    <row r="1446" spans="1:35" ht="15.75">
      <c r="A1446" s="25"/>
      <c r="B1446" s="25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5"/>
      <c r="AC1446" s="25"/>
      <c r="AD1446" s="25"/>
      <c r="AE1446" s="25"/>
      <c r="AF1446" s="25"/>
      <c r="AG1446" s="25"/>
      <c r="AH1446" s="25"/>
      <c r="AI1446" s="25"/>
    </row>
    <row r="1447" spans="1:35" ht="15.75">
      <c r="A1447" s="25"/>
      <c r="B1447" s="25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5"/>
      <c r="AC1447" s="25"/>
      <c r="AD1447" s="25"/>
      <c r="AE1447" s="25"/>
      <c r="AF1447" s="25"/>
      <c r="AG1447" s="25"/>
      <c r="AH1447" s="25"/>
      <c r="AI1447" s="25"/>
    </row>
    <row r="1448" spans="1:35" ht="15.75">
      <c r="A1448" s="25"/>
      <c r="B1448" s="25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5"/>
      <c r="AC1448" s="25"/>
      <c r="AD1448" s="25"/>
      <c r="AE1448" s="25"/>
      <c r="AF1448" s="25"/>
      <c r="AG1448" s="25"/>
      <c r="AH1448" s="25"/>
      <c r="AI1448" s="25"/>
    </row>
    <row r="1449" spans="1:35" ht="15.75">
      <c r="A1449" s="25"/>
      <c r="B1449" s="25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5"/>
      <c r="AC1449" s="25"/>
      <c r="AD1449" s="25"/>
      <c r="AE1449" s="25"/>
      <c r="AF1449" s="25"/>
      <c r="AG1449" s="25"/>
      <c r="AH1449" s="25"/>
      <c r="AI1449" s="25"/>
    </row>
    <row r="1450" spans="1:35" ht="15.75">
      <c r="A1450" s="25"/>
      <c r="B1450" s="25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5"/>
      <c r="AC1450" s="25"/>
      <c r="AD1450" s="25"/>
      <c r="AE1450" s="25"/>
      <c r="AF1450" s="25"/>
      <c r="AG1450" s="25"/>
      <c r="AH1450" s="25"/>
      <c r="AI1450" s="25"/>
    </row>
    <row r="1451" spans="1:35" ht="15.75">
      <c r="A1451" s="25"/>
      <c r="B1451" s="25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5"/>
      <c r="AC1451" s="25"/>
      <c r="AD1451" s="25"/>
      <c r="AE1451" s="25"/>
      <c r="AF1451" s="25"/>
      <c r="AG1451" s="25"/>
      <c r="AH1451" s="25"/>
      <c r="AI1451" s="25"/>
    </row>
    <row r="1452" spans="1:35" ht="15.75">
      <c r="A1452" s="25"/>
      <c r="B1452" s="25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5"/>
      <c r="AC1452" s="25"/>
      <c r="AD1452" s="25"/>
      <c r="AE1452" s="25"/>
      <c r="AF1452" s="25"/>
      <c r="AG1452" s="25"/>
      <c r="AH1452" s="25"/>
      <c r="AI1452" s="25"/>
    </row>
    <row r="1453" spans="1:35" ht="15.75">
      <c r="A1453" s="25"/>
      <c r="B1453" s="25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5"/>
      <c r="AC1453" s="25"/>
      <c r="AD1453" s="25"/>
      <c r="AE1453" s="25"/>
      <c r="AF1453" s="25"/>
      <c r="AG1453" s="25"/>
      <c r="AH1453" s="25"/>
      <c r="AI1453" s="25"/>
    </row>
    <row r="1454" spans="1:35" ht="15.75">
      <c r="A1454" s="25"/>
      <c r="B1454" s="25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5"/>
      <c r="AC1454" s="25"/>
      <c r="AD1454" s="25"/>
      <c r="AE1454" s="25"/>
      <c r="AF1454" s="25"/>
      <c r="AG1454" s="25"/>
      <c r="AH1454" s="25"/>
      <c r="AI1454" s="25"/>
    </row>
    <row r="1455" spans="1:35" ht="15.75">
      <c r="A1455" s="25"/>
      <c r="B1455" s="25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5"/>
      <c r="AC1455" s="25"/>
      <c r="AD1455" s="25"/>
      <c r="AE1455" s="25"/>
      <c r="AF1455" s="25"/>
      <c r="AG1455" s="25"/>
      <c r="AH1455" s="25"/>
      <c r="AI1455" s="25"/>
    </row>
    <row r="1456" spans="1:35" ht="15.75">
      <c r="A1456" s="25"/>
      <c r="B1456" s="25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5"/>
      <c r="AC1456" s="25"/>
      <c r="AD1456" s="25"/>
      <c r="AE1456" s="25"/>
      <c r="AF1456" s="25"/>
      <c r="AG1456" s="25"/>
      <c r="AH1456" s="25"/>
      <c r="AI1456" s="25"/>
    </row>
    <row r="1457" spans="1:35" ht="15.75">
      <c r="A1457" s="25"/>
      <c r="B1457" s="25"/>
      <c r="C1457" s="25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5"/>
      <c r="AC1457" s="25"/>
      <c r="AD1457" s="25"/>
      <c r="AE1457" s="25"/>
      <c r="AF1457" s="25"/>
      <c r="AG1457" s="25"/>
      <c r="AH1457" s="25"/>
      <c r="AI1457" s="25"/>
    </row>
    <row r="1458" spans="1:35" ht="15.75">
      <c r="A1458" s="25"/>
      <c r="B1458" s="25"/>
      <c r="C1458" s="25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5"/>
      <c r="AC1458" s="25"/>
      <c r="AD1458" s="25"/>
      <c r="AE1458" s="25"/>
      <c r="AF1458" s="25"/>
      <c r="AG1458" s="25"/>
      <c r="AH1458" s="25"/>
      <c r="AI1458" s="25"/>
    </row>
    <row r="1459" spans="1:35" ht="15.75">
      <c r="A1459" s="25"/>
      <c r="B1459" s="25"/>
      <c r="C1459" s="25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  <c r="AC1459" s="25"/>
      <c r="AD1459" s="25"/>
      <c r="AE1459" s="25"/>
      <c r="AF1459" s="25"/>
      <c r="AG1459" s="25"/>
      <c r="AH1459" s="25"/>
      <c r="AI1459" s="25"/>
    </row>
    <row r="1460" spans="1:35" ht="15.75">
      <c r="A1460" s="25"/>
      <c r="B1460" s="25"/>
      <c r="C1460" s="25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5"/>
      <c r="AC1460" s="25"/>
      <c r="AD1460" s="25"/>
      <c r="AE1460" s="25"/>
      <c r="AF1460" s="25"/>
      <c r="AG1460" s="25"/>
      <c r="AH1460" s="25"/>
      <c r="AI1460" s="25"/>
    </row>
    <row r="1461" spans="1:35" ht="15.75">
      <c r="A1461" s="25"/>
      <c r="B1461" s="25"/>
      <c r="C1461" s="25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5"/>
      <c r="AC1461" s="25"/>
      <c r="AD1461" s="25"/>
      <c r="AE1461" s="25"/>
      <c r="AF1461" s="25"/>
      <c r="AG1461" s="25"/>
      <c r="AH1461" s="25"/>
      <c r="AI1461" s="25"/>
    </row>
    <row r="1462" spans="1:35" ht="15.75">
      <c r="A1462" s="25"/>
      <c r="B1462" s="25"/>
      <c r="C1462" s="25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5"/>
      <c r="AC1462" s="25"/>
      <c r="AD1462" s="25"/>
      <c r="AE1462" s="25"/>
      <c r="AF1462" s="25"/>
      <c r="AG1462" s="25"/>
      <c r="AH1462" s="25"/>
      <c r="AI1462" s="25"/>
    </row>
    <row r="1463" spans="1:35" ht="15.75">
      <c r="A1463" s="25"/>
      <c r="B1463" s="25"/>
      <c r="C1463" s="25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5"/>
      <c r="AC1463" s="25"/>
      <c r="AD1463" s="25"/>
      <c r="AE1463" s="25"/>
      <c r="AF1463" s="25"/>
      <c r="AG1463" s="25"/>
      <c r="AH1463" s="25"/>
      <c r="AI1463" s="25"/>
    </row>
    <row r="1464" spans="1:35" ht="15.75">
      <c r="A1464" s="25"/>
      <c r="B1464" s="25"/>
      <c r="C1464" s="25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5"/>
      <c r="AC1464" s="25"/>
      <c r="AD1464" s="25"/>
      <c r="AE1464" s="25"/>
      <c r="AF1464" s="25"/>
      <c r="AG1464" s="25"/>
      <c r="AH1464" s="25"/>
      <c r="AI1464" s="25"/>
    </row>
    <row r="1465" spans="1:35" ht="15.75">
      <c r="A1465" s="25"/>
      <c r="B1465" s="25"/>
      <c r="C1465" s="25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5"/>
      <c r="AC1465" s="25"/>
      <c r="AD1465" s="25"/>
      <c r="AE1465" s="25"/>
      <c r="AF1465" s="25"/>
      <c r="AG1465" s="25"/>
      <c r="AH1465" s="25"/>
      <c r="AI1465" s="25"/>
    </row>
    <row r="1466" spans="1:35" ht="15.75">
      <c r="A1466" s="25"/>
      <c r="B1466" s="25"/>
      <c r="C1466" s="25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5"/>
      <c r="AC1466" s="25"/>
      <c r="AD1466" s="25"/>
      <c r="AE1466" s="25"/>
      <c r="AF1466" s="25"/>
      <c r="AG1466" s="25"/>
      <c r="AH1466" s="25"/>
      <c r="AI1466" s="25"/>
    </row>
    <row r="1467" spans="1:35" ht="15.75">
      <c r="A1467" s="25"/>
      <c r="B1467" s="25"/>
      <c r="C1467" s="25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5"/>
      <c r="AC1467" s="25"/>
      <c r="AD1467" s="25"/>
      <c r="AE1467" s="25"/>
      <c r="AF1467" s="25"/>
      <c r="AG1467" s="25"/>
      <c r="AH1467" s="25"/>
      <c r="AI1467" s="25"/>
    </row>
    <row r="1468" spans="1:35" ht="15.75">
      <c r="A1468" s="25"/>
      <c r="B1468" s="25"/>
      <c r="C1468" s="25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5"/>
      <c r="AC1468" s="25"/>
      <c r="AD1468" s="25"/>
      <c r="AE1468" s="25"/>
      <c r="AF1468" s="25"/>
      <c r="AG1468" s="25"/>
      <c r="AH1468" s="25"/>
      <c r="AI1468" s="25"/>
    </row>
    <row r="1469" spans="1:35" ht="15.75">
      <c r="A1469" s="25"/>
      <c r="B1469" s="25"/>
      <c r="C1469" s="25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  <c r="AC1469" s="25"/>
      <c r="AD1469" s="25"/>
      <c r="AE1469" s="25"/>
      <c r="AF1469" s="25"/>
      <c r="AG1469" s="25"/>
      <c r="AH1469" s="25"/>
      <c r="AI1469" s="25"/>
    </row>
    <row r="1470" spans="1:35" ht="15.75">
      <c r="A1470" s="25"/>
      <c r="B1470" s="25"/>
      <c r="C1470" s="25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5"/>
      <c r="AC1470" s="25"/>
      <c r="AD1470" s="25"/>
      <c r="AE1470" s="25"/>
      <c r="AF1470" s="25"/>
      <c r="AG1470" s="25"/>
      <c r="AH1470" s="25"/>
      <c r="AI1470" s="25"/>
    </row>
    <row r="1471" spans="1:35" ht="15.75">
      <c r="A1471" s="25"/>
      <c r="B1471" s="25"/>
      <c r="C1471" s="25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5"/>
      <c r="AC1471" s="25"/>
      <c r="AD1471" s="25"/>
      <c r="AE1471" s="25"/>
      <c r="AF1471" s="25"/>
      <c r="AG1471" s="25"/>
      <c r="AH1471" s="25"/>
      <c r="AI1471" s="25"/>
    </row>
    <row r="1472" spans="1:35" ht="15.75">
      <c r="A1472" s="25"/>
      <c r="B1472" s="25"/>
      <c r="C1472" s="25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5"/>
      <c r="AC1472" s="25"/>
      <c r="AD1472" s="25"/>
      <c r="AE1472" s="25"/>
      <c r="AF1472" s="25"/>
      <c r="AG1472" s="25"/>
      <c r="AH1472" s="25"/>
      <c r="AI1472" s="25"/>
    </row>
    <row r="1473" spans="1:35" ht="15.75">
      <c r="A1473" s="25"/>
      <c r="B1473" s="25"/>
      <c r="C1473" s="25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5"/>
      <c r="AC1473" s="25"/>
      <c r="AD1473" s="25"/>
      <c r="AE1473" s="25"/>
      <c r="AF1473" s="25"/>
      <c r="AG1473" s="25"/>
      <c r="AH1473" s="25"/>
      <c r="AI1473" s="25"/>
    </row>
    <row r="1474" spans="1:35" ht="15.75">
      <c r="A1474" s="25"/>
      <c r="B1474" s="25"/>
      <c r="C1474" s="25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5"/>
      <c r="AC1474" s="25"/>
      <c r="AD1474" s="25"/>
      <c r="AE1474" s="25"/>
      <c r="AF1474" s="25"/>
      <c r="AG1474" s="25"/>
      <c r="AH1474" s="25"/>
      <c r="AI1474" s="25"/>
    </row>
    <row r="1475" spans="1:35" ht="15.75">
      <c r="A1475" s="25"/>
      <c r="B1475" s="25"/>
      <c r="C1475" s="25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5"/>
      <c r="AC1475" s="25"/>
      <c r="AD1475" s="25"/>
      <c r="AE1475" s="25"/>
      <c r="AF1475" s="25"/>
      <c r="AG1475" s="25"/>
      <c r="AH1475" s="25"/>
      <c r="AI1475" s="25"/>
    </row>
    <row r="1476" spans="1:35" ht="15.75">
      <c r="A1476" s="25"/>
      <c r="B1476" s="25"/>
      <c r="C1476" s="25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5"/>
      <c r="AC1476" s="25"/>
      <c r="AD1476" s="25"/>
      <c r="AE1476" s="25"/>
      <c r="AF1476" s="25"/>
      <c r="AG1476" s="25"/>
      <c r="AH1476" s="25"/>
      <c r="AI1476" s="25"/>
    </row>
    <row r="1477" spans="1:35" ht="15.75">
      <c r="A1477" s="25"/>
      <c r="B1477" s="25"/>
      <c r="C1477" s="25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5"/>
      <c r="AC1477" s="25"/>
      <c r="AD1477" s="25"/>
      <c r="AE1477" s="25"/>
      <c r="AF1477" s="25"/>
      <c r="AG1477" s="25"/>
      <c r="AH1477" s="25"/>
      <c r="AI1477" s="25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7" right="0.7" top="0.75" bottom="0.75" header="0.3" footer="0.3"/>
  <pageSetup paperSize="9" scale="39" fitToWidth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N28"/>
  <sheetViews>
    <sheetView zoomScale="75" zoomScaleNormal="75" workbookViewId="0">
      <selection activeCell="I20" sqref="I20"/>
    </sheetView>
  </sheetViews>
  <sheetFormatPr defaultRowHeight="15"/>
  <cols>
    <col min="1" max="1" width="38.85546875" style="1" customWidth="1"/>
    <col min="2" max="2" width="13.28515625" style="1" hidden="1" customWidth="1"/>
    <col min="3" max="3" width="15.42578125" style="1" hidden="1" customWidth="1"/>
    <col min="4" max="4" width="23" style="1" customWidth="1"/>
    <col min="5" max="5" width="21.5703125" style="1" customWidth="1"/>
    <col min="6" max="6" width="24.5703125" style="1" customWidth="1"/>
    <col min="7" max="7" width="13.42578125" style="1" customWidth="1"/>
    <col min="8" max="8" width="13.5703125" style="1" customWidth="1"/>
    <col min="9" max="9" width="10.28515625" style="1" customWidth="1"/>
    <col min="10" max="10" width="10.5703125" style="1" bestFit="1" customWidth="1"/>
    <col min="11" max="16384" width="9.140625" style="1"/>
  </cols>
  <sheetData>
    <row r="1" spans="1:14" ht="39" customHeight="1">
      <c r="A1" s="117" t="s">
        <v>82</v>
      </c>
      <c r="B1" s="117"/>
      <c r="C1" s="117"/>
      <c r="D1" s="117"/>
      <c r="E1" s="117"/>
      <c r="F1" s="117"/>
      <c r="G1" s="5"/>
      <c r="H1" s="5"/>
    </row>
    <row r="2" spans="1:14" s="9" customFormat="1" ht="75">
      <c r="A2" s="6"/>
      <c r="B2" s="7" t="s">
        <v>63</v>
      </c>
      <c r="C2" s="7" t="s">
        <v>64</v>
      </c>
      <c r="D2" s="8" t="s">
        <v>83</v>
      </c>
      <c r="E2" s="8" t="s">
        <v>84</v>
      </c>
      <c r="F2" s="8" t="s">
        <v>85</v>
      </c>
    </row>
    <row r="3" spans="1:14">
      <c r="A3" s="10" t="s">
        <v>65</v>
      </c>
      <c r="B3" s="10"/>
      <c r="C3" s="10">
        <v>3982</v>
      </c>
      <c r="D3" s="10">
        <v>6.7009999999999996</v>
      </c>
      <c r="E3" s="11"/>
      <c r="F3" s="2">
        <v>2859.97</v>
      </c>
      <c r="G3" s="12"/>
      <c r="H3" s="12"/>
      <c r="I3" s="12"/>
      <c r="J3" s="12"/>
      <c r="K3" s="12"/>
      <c r="L3" s="12"/>
      <c r="M3" s="12"/>
      <c r="N3" s="12"/>
    </row>
    <row r="4" spans="1:14" ht="26.25">
      <c r="A4" s="10" t="s">
        <v>66</v>
      </c>
      <c r="B4" s="10"/>
      <c r="C4" s="10">
        <v>3535</v>
      </c>
      <c r="D4" s="10">
        <v>1.246</v>
      </c>
      <c r="E4" s="11"/>
      <c r="F4" s="2">
        <v>531.79999999999995</v>
      </c>
      <c r="G4" s="13"/>
      <c r="H4" s="14"/>
      <c r="I4" s="12"/>
      <c r="J4" s="14"/>
      <c r="K4" s="12"/>
      <c r="L4" s="12"/>
      <c r="M4" s="12"/>
      <c r="N4" s="12"/>
    </row>
    <row r="5" spans="1:14" ht="26.25">
      <c r="A5" s="10" t="s">
        <v>67</v>
      </c>
      <c r="B5" s="10"/>
      <c r="C5" s="10">
        <v>4219</v>
      </c>
      <c r="D5" s="10">
        <v>1.2669999999999999</v>
      </c>
      <c r="E5" s="11"/>
      <c r="F5" s="2">
        <v>540.75</v>
      </c>
      <c r="G5" s="13"/>
      <c r="H5" s="14"/>
      <c r="I5" s="12"/>
      <c r="J5" s="14"/>
      <c r="K5" s="12"/>
      <c r="L5" s="12"/>
      <c r="M5" s="12"/>
      <c r="N5" s="12"/>
    </row>
    <row r="6" spans="1:14" ht="26.25">
      <c r="A6" s="10" t="s">
        <v>68</v>
      </c>
      <c r="B6" s="10"/>
      <c r="C6" s="10">
        <v>1831</v>
      </c>
      <c r="D6" s="10">
        <v>1.395</v>
      </c>
      <c r="E6" s="11"/>
      <c r="F6" s="2">
        <v>595.4</v>
      </c>
      <c r="G6" s="13"/>
      <c r="H6" s="14"/>
      <c r="I6" s="12"/>
      <c r="J6" s="14"/>
      <c r="K6" s="12"/>
      <c r="L6" s="12"/>
      <c r="M6" s="12"/>
      <c r="N6" s="12"/>
    </row>
    <row r="7" spans="1:14" ht="26.25">
      <c r="A7" s="10" t="s">
        <v>69</v>
      </c>
      <c r="B7" s="10"/>
      <c r="C7" s="10">
        <v>3214</v>
      </c>
      <c r="D7" s="10">
        <v>3.169</v>
      </c>
      <c r="E7" s="11"/>
      <c r="F7" s="2">
        <v>1352.5</v>
      </c>
      <c r="G7" s="13"/>
      <c r="H7" s="14"/>
      <c r="I7" s="12"/>
      <c r="J7" s="14"/>
      <c r="K7" s="12"/>
      <c r="L7" s="12"/>
      <c r="M7" s="12"/>
      <c r="N7" s="12"/>
    </row>
    <row r="8" spans="1:14" s="18" customFormat="1" ht="26.25">
      <c r="A8" s="10" t="s">
        <v>70</v>
      </c>
      <c r="B8" s="11">
        <v>16511</v>
      </c>
      <c r="C8" s="11">
        <f>SUM(C3:C7)</f>
        <v>16781</v>
      </c>
      <c r="D8" s="15">
        <v>2.371</v>
      </c>
      <c r="E8" s="16"/>
      <c r="F8" s="2">
        <v>1011.9349999999999</v>
      </c>
      <c r="G8" s="13"/>
      <c r="H8" s="14"/>
      <c r="I8" s="17"/>
      <c r="J8" s="14"/>
      <c r="K8" s="17"/>
      <c r="L8" s="17"/>
      <c r="M8" s="17"/>
      <c r="N8" s="17"/>
    </row>
    <row r="9" spans="1:14" s="18" customFormat="1" ht="14.25">
      <c r="A9" s="10"/>
      <c r="B9" s="11">
        <v>8765</v>
      </c>
      <c r="C9" s="11"/>
      <c r="D9" s="11"/>
      <c r="E9" s="16"/>
      <c r="F9" s="19"/>
      <c r="G9" s="17"/>
      <c r="H9" s="17"/>
      <c r="I9" s="17"/>
      <c r="J9" s="17"/>
      <c r="K9" s="17"/>
      <c r="L9" s="17"/>
      <c r="M9" s="17"/>
      <c r="N9" s="17"/>
    </row>
    <row r="10" spans="1:14" s="18" customFormat="1" ht="12.75">
      <c r="A10" s="11" t="s">
        <v>71</v>
      </c>
      <c r="B10" s="11">
        <f>SUM(B8:B9)</f>
        <v>25276</v>
      </c>
      <c r="C10" s="11"/>
      <c r="D10" s="11">
        <f>D8+D7+D6+D5+D4+D3</f>
        <v>16.149000000000001</v>
      </c>
      <c r="E10" s="20">
        <v>6895.6</v>
      </c>
      <c r="F10" s="20">
        <f>F3+F4+F5+F6+F7+F8</f>
        <v>6892.3549999999996</v>
      </c>
      <c r="G10" s="21"/>
      <c r="H10" s="21"/>
    </row>
    <row r="11" spans="1:14" ht="24" customHeight="1"/>
    <row r="12" spans="1:14" ht="24" customHeight="1"/>
    <row r="13" spans="1:14" ht="54" customHeight="1">
      <c r="A13" s="118"/>
      <c r="B13" s="119"/>
      <c r="C13" s="119"/>
      <c r="D13" s="119"/>
      <c r="E13" s="119"/>
      <c r="F13" s="119"/>
      <c r="J13" s="22"/>
    </row>
    <row r="14" spans="1:14" ht="24" customHeight="1"/>
    <row r="15" spans="1:14" ht="24" customHeight="1"/>
    <row r="16" spans="1:14" ht="24" customHeight="1">
      <c r="F16" s="4"/>
      <c r="G16" s="23"/>
      <c r="I16" s="4"/>
    </row>
    <row r="17" spans="7:9" ht="24" customHeight="1">
      <c r="G17" s="23"/>
      <c r="I17" s="4"/>
    </row>
    <row r="18" spans="7:9" ht="24" customHeight="1">
      <c r="G18" s="23"/>
      <c r="I18" s="4"/>
    </row>
    <row r="19" spans="7:9" ht="24" customHeight="1">
      <c r="G19" s="23"/>
      <c r="I19" s="4"/>
    </row>
    <row r="20" spans="7:9" ht="24" customHeight="1">
      <c r="G20" s="23"/>
      <c r="I20" s="4"/>
    </row>
    <row r="21" spans="7:9" ht="24" customHeight="1">
      <c r="G21" s="23"/>
      <c r="I21" s="4"/>
    </row>
    <row r="22" spans="7:9" ht="24" customHeight="1">
      <c r="I22" s="4"/>
    </row>
    <row r="23" spans="7:9" ht="24" customHeight="1">
      <c r="G23" s="23"/>
      <c r="I23" s="4"/>
    </row>
    <row r="24" spans="7:9" ht="24" customHeight="1"/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2022-11-03T06:07:55Z</cp:lastPrinted>
  <dcterms:created xsi:type="dcterms:W3CDTF">2011-06-06T14:53:40Z</dcterms:created>
  <dcterms:modified xsi:type="dcterms:W3CDTF">2022-11-03T06:09:29Z</dcterms:modified>
</cp:coreProperties>
</file>